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ml.chartshapes+xml"/>
  <Override PartName="/xl/comments1.xml" ContentType="application/vnd.openxmlformats-officedocument.spreadsheetml.comments+xml"/>
  <Override PartName="/xl/drawings/drawing5.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hidePivotFieldList="1" defaultThemeVersion="124226"/>
  <mc:AlternateContent xmlns:mc="http://schemas.openxmlformats.org/markup-compatibility/2006">
    <mc:Choice Requires="x15">
      <x15ac:absPath xmlns:x15ac="http://schemas.microsoft.com/office/spreadsheetml/2010/11/ac" url="C:\Users\Jeremy.Dalpiaz\Downloads\"/>
    </mc:Choice>
  </mc:AlternateContent>
  <bookViews>
    <workbookView xWindow="0" yWindow="0" windowWidth="21870" windowHeight="9405" tabRatio="945"/>
  </bookViews>
  <sheets>
    <sheet name="Title" sheetId="13" r:id="rId1"/>
    <sheet name="Background" sheetId="14" r:id="rId2"/>
    <sheet name="Instructions" sheetId="7" r:id="rId3"/>
    <sheet name="Inherent Risk Profile Input" sheetId="12" r:id="rId4"/>
    <sheet name="Inherent Risk Results" sheetId="11" r:id="rId5"/>
    <sheet name="Maturity Tool Input" sheetId="1" r:id="rId6"/>
    <sheet name="Maturity Results" sheetId="3" r:id="rId7"/>
    <sheet name="Charts of Assessment Factor" sheetId="20" r:id="rId8"/>
    <sheet name="Charts of Component" sheetId="24" r:id="rId9"/>
    <sheet name="ref" sheetId="5" state="hidden" r:id="rId10"/>
  </sheets>
  <externalReferences>
    <externalReference r:id="rId11"/>
  </externalReferences>
  <definedNames>
    <definedName name="_xlnm._FilterDatabase" localSheetId="4" hidden="1">[1]Sheet1!$C$6:$E$56</definedName>
    <definedName name="_xlnm._FilterDatabase" localSheetId="5" hidden="1">'Maturity Tool Input'!$A$1:$L$495</definedName>
    <definedName name="_xlnm.Print_Area" localSheetId="3">'Inherent Risk Profile Input'!$A$1:$J$53</definedName>
    <definedName name="_xlnm.Print_Area" localSheetId="4">'Inherent Risk Results'!$A$1:$G$29</definedName>
    <definedName name="_xlnm.Print_Area" localSheetId="6">'Maturity Results'!$A$1:$K$35</definedName>
    <definedName name="_xlnm.Print_Titles" localSheetId="3">'Inherent Risk Profile Input'!$1:$1</definedName>
    <definedName name="_xlnm.Print_Titles" localSheetId="5">'Maturity Tool Input'!$1:$1</definedName>
    <definedName name="ref_DropDown" localSheetId="7">ref!$A$4:$A$8</definedName>
    <definedName name="ref_DropDown" localSheetId="8">ref!$A$4:$A$8</definedName>
    <definedName name="ref_DropDown">ref!$A$4:$A$8</definedName>
    <definedName name="ref_Maturity" localSheetId="7">ref!$A$2:$B$8</definedName>
    <definedName name="ref_Maturity" localSheetId="8">ref!$A$2:$B$8</definedName>
    <definedName name="ref_Maturity">ref!$A$2:$B$8</definedName>
    <definedName name="ref_selections" localSheetId="7">ref!$A$12:$A$14</definedName>
    <definedName name="ref_selections" localSheetId="8">ref!$A$13:$A$16</definedName>
    <definedName name="ref_selections">ref!$A$13:$A$16</definedName>
  </definedNames>
  <calcPr calcId="171027"/>
</workbook>
</file>

<file path=xl/calcChain.xml><?xml version="1.0" encoding="utf-8"?>
<calcChain xmlns="http://schemas.openxmlformats.org/spreadsheetml/2006/main">
  <c r="B26" i="20" l="1"/>
  <c r="B25" i="20"/>
  <c r="B24" i="20"/>
  <c r="J6" i="3" l="1"/>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I6" i="3"/>
  <c r="I7" i="3"/>
  <c r="I8" i="3"/>
  <c r="I9" i="3"/>
  <c r="I10" i="3"/>
  <c r="I11" i="3"/>
  <c r="I12" i="3"/>
  <c r="I13" i="3"/>
  <c r="I14" i="3"/>
  <c r="I15" i="3"/>
  <c r="I16" i="3"/>
  <c r="I17" i="3"/>
  <c r="I18" i="3"/>
  <c r="I19" i="3"/>
  <c r="I20" i="3"/>
  <c r="I21" i="3"/>
  <c r="I22" i="3"/>
  <c r="I23" i="3"/>
  <c r="I24" i="3"/>
  <c r="I25" i="3"/>
  <c r="I26" i="3"/>
  <c r="I27" i="3"/>
  <c r="I28" i="3"/>
  <c r="I29" i="3"/>
  <c r="I30" i="3"/>
  <c r="I31" i="3"/>
  <c r="I32" i="3"/>
  <c r="I33" i="3"/>
  <c r="I34"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F7" i="3"/>
  <c r="F8" i="3"/>
  <c r="F9" i="3"/>
  <c r="F10" i="3"/>
  <c r="F11" i="3"/>
  <c r="F12" i="3"/>
  <c r="F13" i="3"/>
  <c r="F14" i="3"/>
  <c r="F15" i="3"/>
  <c r="F16" i="3"/>
  <c r="F17" i="3"/>
  <c r="F18" i="3"/>
  <c r="F19" i="3"/>
  <c r="F20" i="3"/>
  <c r="F21" i="3"/>
  <c r="F22" i="3"/>
  <c r="F23" i="3"/>
  <c r="F24" i="3"/>
  <c r="F25" i="3"/>
  <c r="F26" i="3"/>
  <c r="F27" i="3"/>
  <c r="F28" i="3"/>
  <c r="F29" i="3"/>
  <c r="F30" i="3"/>
  <c r="F31" i="3"/>
  <c r="F32" i="3"/>
  <c r="F33" i="3"/>
  <c r="F34" i="3"/>
  <c r="F6" i="3"/>
  <c r="K2" i="1" l="1"/>
  <c r="K3" i="1"/>
  <c r="F34" i="24"/>
  <c r="F33" i="24"/>
  <c r="F32" i="24"/>
  <c r="F31" i="24"/>
  <c r="F30" i="24"/>
  <c r="F29" i="24"/>
  <c r="F28" i="24"/>
  <c r="F27" i="24"/>
  <c r="F26" i="24"/>
  <c r="F25" i="24"/>
  <c r="F24" i="24"/>
  <c r="F23" i="24"/>
  <c r="F22" i="24"/>
  <c r="F21" i="24"/>
  <c r="F20" i="24"/>
  <c r="F19" i="24"/>
  <c r="F18" i="24"/>
  <c r="F17" i="24"/>
  <c r="F16" i="24"/>
  <c r="F15" i="24"/>
  <c r="F14" i="24"/>
  <c r="F13" i="24"/>
  <c r="F12" i="24"/>
  <c r="F11" i="24"/>
  <c r="F10" i="24"/>
  <c r="F9" i="24"/>
  <c r="F8" i="24"/>
  <c r="F7" i="24"/>
  <c r="F6" i="24"/>
  <c r="F5" i="24"/>
  <c r="E16" i="20" l="1"/>
  <c r="E19" i="20"/>
  <c r="E18" i="20"/>
  <c r="E17" i="20"/>
  <c r="E15" i="20"/>
  <c r="E14" i="20"/>
  <c r="E13" i="20"/>
  <c r="E12" i="20"/>
  <c r="E11" i="20"/>
  <c r="E10" i="20"/>
  <c r="E9" i="20"/>
  <c r="E8" i="20"/>
  <c r="E7" i="20"/>
  <c r="E6" i="20"/>
  <c r="E5" i="20"/>
  <c r="K495" i="1" l="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H181" i="3" l="1"/>
  <c r="G193" i="3"/>
  <c r="G135" i="3"/>
  <c r="G100" i="3"/>
  <c r="G205" i="3" l="1"/>
  <c r="G170" i="3"/>
  <c r="H209" i="3"/>
  <c r="H208" i="3"/>
  <c r="H207" i="3"/>
  <c r="H206" i="3"/>
  <c r="H205" i="3"/>
  <c r="H204" i="3"/>
  <c r="H203" i="3"/>
  <c r="H202" i="3"/>
  <c r="H201" i="3"/>
  <c r="H200" i="3"/>
  <c r="H199" i="3"/>
  <c r="H198" i="3"/>
  <c r="H197" i="3"/>
  <c r="H196" i="3"/>
  <c r="H195" i="3"/>
  <c r="H194" i="3"/>
  <c r="H193" i="3"/>
  <c r="H192" i="3"/>
  <c r="H191" i="3"/>
  <c r="H190" i="3"/>
  <c r="H189" i="3"/>
  <c r="H188" i="3"/>
  <c r="H187" i="3"/>
  <c r="H186" i="3"/>
  <c r="H185" i="3"/>
  <c r="H184" i="3"/>
  <c r="H183" i="3"/>
  <c r="H182" i="3"/>
  <c r="H180" i="3"/>
  <c r="G209" i="3"/>
  <c r="G208" i="3"/>
  <c r="G207" i="3"/>
  <c r="G206" i="3"/>
  <c r="G204" i="3"/>
  <c r="G203" i="3"/>
  <c r="G202" i="3"/>
  <c r="G201" i="3"/>
  <c r="G200" i="3"/>
  <c r="G199" i="3"/>
  <c r="G198" i="3"/>
  <c r="G197" i="3"/>
  <c r="G196" i="3"/>
  <c r="G195" i="3"/>
  <c r="G194" i="3"/>
  <c r="G192" i="3"/>
  <c r="G191" i="3"/>
  <c r="G190" i="3"/>
  <c r="G189" i="3"/>
  <c r="G188" i="3"/>
  <c r="G187" i="3"/>
  <c r="G186" i="3"/>
  <c r="G185" i="3"/>
  <c r="G184" i="3"/>
  <c r="G183" i="3"/>
  <c r="G182" i="3"/>
  <c r="G181" i="3"/>
  <c r="G180" i="3"/>
  <c r="F209" i="3"/>
  <c r="F208" i="3"/>
  <c r="F207" i="3"/>
  <c r="F206" i="3"/>
  <c r="F205" i="3"/>
  <c r="F204" i="3"/>
  <c r="F203" i="3"/>
  <c r="F202" i="3"/>
  <c r="F201" i="3"/>
  <c r="F200" i="3"/>
  <c r="F199" i="3"/>
  <c r="F198" i="3"/>
  <c r="F197" i="3"/>
  <c r="F196" i="3"/>
  <c r="F195" i="3"/>
  <c r="F194" i="3"/>
  <c r="F193" i="3"/>
  <c r="F192" i="3"/>
  <c r="F191" i="3"/>
  <c r="F190" i="3"/>
  <c r="F189" i="3"/>
  <c r="F188" i="3"/>
  <c r="F187" i="3"/>
  <c r="F186" i="3"/>
  <c r="F185" i="3"/>
  <c r="F184" i="3"/>
  <c r="F183" i="3"/>
  <c r="F182" i="3"/>
  <c r="F181" i="3"/>
  <c r="F180" i="3"/>
  <c r="E209" i="3"/>
  <c r="E208" i="3"/>
  <c r="E207" i="3"/>
  <c r="E206" i="3"/>
  <c r="E205" i="3"/>
  <c r="E204" i="3"/>
  <c r="E203" i="3"/>
  <c r="E202" i="3"/>
  <c r="E201" i="3"/>
  <c r="E200" i="3"/>
  <c r="E199" i="3"/>
  <c r="E198" i="3"/>
  <c r="E197" i="3"/>
  <c r="E196" i="3"/>
  <c r="E195" i="3"/>
  <c r="E194" i="3"/>
  <c r="E193" i="3"/>
  <c r="E192" i="3"/>
  <c r="E191" i="3"/>
  <c r="E190" i="3"/>
  <c r="E189" i="3"/>
  <c r="E188" i="3"/>
  <c r="E187" i="3"/>
  <c r="E186" i="3"/>
  <c r="E185" i="3"/>
  <c r="E184" i="3"/>
  <c r="E183" i="3"/>
  <c r="E182" i="3"/>
  <c r="E181" i="3"/>
  <c r="E180" i="3"/>
  <c r="D209" i="3"/>
  <c r="D208" i="3"/>
  <c r="D207" i="3"/>
  <c r="D206" i="3"/>
  <c r="D205" i="3"/>
  <c r="D204" i="3"/>
  <c r="D203" i="3"/>
  <c r="D202" i="3"/>
  <c r="D201" i="3"/>
  <c r="D200" i="3"/>
  <c r="D199" i="3"/>
  <c r="D198" i="3"/>
  <c r="D197" i="3"/>
  <c r="D196" i="3"/>
  <c r="D195" i="3"/>
  <c r="D194" i="3"/>
  <c r="D193" i="3"/>
  <c r="D192" i="3"/>
  <c r="D191" i="3"/>
  <c r="D190" i="3"/>
  <c r="D189" i="3"/>
  <c r="D188" i="3"/>
  <c r="D187" i="3"/>
  <c r="D186" i="3"/>
  <c r="D185" i="3"/>
  <c r="D184" i="3"/>
  <c r="D183" i="3"/>
  <c r="D182" i="3"/>
  <c r="D181" i="3"/>
  <c r="D180" i="3"/>
  <c r="H174" i="3"/>
  <c r="H173" i="3"/>
  <c r="H172" i="3"/>
  <c r="H171" i="3"/>
  <c r="H170" i="3"/>
  <c r="H169" i="3"/>
  <c r="H168" i="3"/>
  <c r="H167" i="3"/>
  <c r="H166" i="3"/>
  <c r="H165" i="3"/>
  <c r="H164" i="3"/>
  <c r="H163" i="3"/>
  <c r="H162" i="3"/>
  <c r="H161" i="3"/>
  <c r="H160" i="3"/>
  <c r="H159" i="3"/>
  <c r="H158" i="3"/>
  <c r="H157" i="3"/>
  <c r="H156" i="3"/>
  <c r="H155" i="3"/>
  <c r="H154" i="3"/>
  <c r="H153" i="3"/>
  <c r="H152" i="3"/>
  <c r="H151" i="3"/>
  <c r="H150" i="3"/>
  <c r="H149" i="3"/>
  <c r="H148" i="3"/>
  <c r="H147" i="3"/>
  <c r="H146" i="3"/>
  <c r="H145" i="3"/>
  <c r="G174" i="3"/>
  <c r="G173" i="3"/>
  <c r="G172" i="3"/>
  <c r="G171" i="3"/>
  <c r="G169" i="3"/>
  <c r="G168" i="3"/>
  <c r="G167" i="3"/>
  <c r="G166" i="3"/>
  <c r="G165" i="3"/>
  <c r="G164" i="3"/>
  <c r="G163" i="3"/>
  <c r="G162" i="3"/>
  <c r="G161" i="3"/>
  <c r="G160" i="3"/>
  <c r="G159" i="3"/>
  <c r="G158" i="3"/>
  <c r="G157" i="3"/>
  <c r="G156" i="3"/>
  <c r="G155" i="3"/>
  <c r="G154" i="3"/>
  <c r="G153" i="3"/>
  <c r="G152" i="3"/>
  <c r="G151" i="3"/>
  <c r="G150" i="3"/>
  <c r="G149" i="3"/>
  <c r="G148" i="3"/>
  <c r="G147" i="3"/>
  <c r="G146" i="3"/>
  <c r="G14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E174" i="3"/>
  <c r="E173" i="3"/>
  <c r="E172" i="3"/>
  <c r="E171" i="3"/>
  <c r="E170" i="3"/>
  <c r="E169" i="3"/>
  <c r="E168" i="3"/>
  <c r="E167" i="3"/>
  <c r="E166" i="3"/>
  <c r="E165" i="3"/>
  <c r="E164" i="3"/>
  <c r="E163" i="3"/>
  <c r="E162" i="3"/>
  <c r="E161" i="3"/>
  <c r="E160" i="3"/>
  <c r="E159" i="3"/>
  <c r="E158" i="3"/>
  <c r="E157" i="3"/>
  <c r="E156" i="3"/>
  <c r="E155" i="3"/>
  <c r="E154" i="3"/>
  <c r="E153" i="3"/>
  <c r="E152" i="3"/>
  <c r="E151" i="3"/>
  <c r="E150" i="3"/>
  <c r="E149" i="3"/>
  <c r="E148" i="3"/>
  <c r="E147" i="3"/>
  <c r="E146" i="3"/>
  <c r="E145" i="3"/>
  <c r="D174" i="3"/>
  <c r="D173" i="3"/>
  <c r="D172" i="3"/>
  <c r="D171" i="3"/>
  <c r="D170" i="3"/>
  <c r="D169" i="3"/>
  <c r="D168" i="3"/>
  <c r="D167" i="3"/>
  <c r="D166" i="3"/>
  <c r="D165" i="3"/>
  <c r="D164" i="3"/>
  <c r="D163" i="3"/>
  <c r="D162" i="3"/>
  <c r="D161" i="3"/>
  <c r="D160" i="3"/>
  <c r="D159" i="3"/>
  <c r="D158" i="3"/>
  <c r="D157" i="3"/>
  <c r="D156" i="3"/>
  <c r="D155" i="3"/>
  <c r="D154" i="3"/>
  <c r="D153" i="3"/>
  <c r="D152" i="3"/>
  <c r="D151" i="3"/>
  <c r="D150" i="3"/>
  <c r="D149" i="3"/>
  <c r="D148" i="3"/>
  <c r="D147" i="3"/>
  <c r="D146" i="3"/>
  <c r="D145" i="3"/>
  <c r="H139" i="3"/>
  <c r="H138" i="3"/>
  <c r="H137" i="3"/>
  <c r="H136" i="3"/>
  <c r="H135" i="3"/>
  <c r="H134" i="3"/>
  <c r="H133" i="3"/>
  <c r="H132" i="3"/>
  <c r="H131" i="3"/>
  <c r="H130" i="3"/>
  <c r="H129" i="3"/>
  <c r="H128" i="3"/>
  <c r="H127" i="3"/>
  <c r="H126" i="3"/>
  <c r="H125" i="3"/>
  <c r="H124" i="3"/>
  <c r="H123" i="3"/>
  <c r="H122" i="3"/>
  <c r="H121" i="3"/>
  <c r="H120" i="3"/>
  <c r="H119" i="3"/>
  <c r="H118" i="3"/>
  <c r="H117" i="3"/>
  <c r="H116" i="3"/>
  <c r="H115" i="3"/>
  <c r="H114" i="3"/>
  <c r="H113" i="3"/>
  <c r="H112" i="3"/>
  <c r="H111" i="3"/>
  <c r="H110" i="3"/>
  <c r="G139" i="3"/>
  <c r="G138" i="3"/>
  <c r="G137" i="3"/>
  <c r="G136" i="3"/>
  <c r="G134" i="3"/>
  <c r="G133" i="3"/>
  <c r="G132" i="3"/>
  <c r="G131" i="3"/>
  <c r="G130" i="3"/>
  <c r="G129" i="3"/>
  <c r="G128" i="3"/>
  <c r="G127" i="3"/>
  <c r="G126" i="3"/>
  <c r="G125" i="3"/>
  <c r="G124" i="3"/>
  <c r="G123" i="3"/>
  <c r="G122" i="3"/>
  <c r="G121" i="3"/>
  <c r="G120" i="3"/>
  <c r="G119" i="3"/>
  <c r="G118" i="3"/>
  <c r="G117" i="3"/>
  <c r="G116" i="3"/>
  <c r="G115" i="3"/>
  <c r="G114" i="3"/>
  <c r="G113" i="3"/>
  <c r="G112" i="3"/>
  <c r="G111" i="3"/>
  <c r="G110" i="3"/>
  <c r="F139" i="3"/>
  <c r="F138" i="3"/>
  <c r="F137" i="3"/>
  <c r="F136" i="3"/>
  <c r="F135" i="3"/>
  <c r="F134" i="3"/>
  <c r="F133" i="3"/>
  <c r="F132" i="3"/>
  <c r="F131" i="3"/>
  <c r="F130" i="3"/>
  <c r="F129" i="3"/>
  <c r="F128" i="3"/>
  <c r="F127" i="3"/>
  <c r="F126" i="3"/>
  <c r="F125" i="3"/>
  <c r="F124" i="3"/>
  <c r="F123" i="3"/>
  <c r="F122" i="3"/>
  <c r="F121" i="3"/>
  <c r="F120" i="3"/>
  <c r="F119" i="3"/>
  <c r="F118" i="3"/>
  <c r="F117" i="3"/>
  <c r="F116" i="3"/>
  <c r="F115" i="3"/>
  <c r="F114" i="3"/>
  <c r="F113" i="3"/>
  <c r="F112" i="3"/>
  <c r="F111" i="3"/>
  <c r="F110" i="3"/>
  <c r="E139" i="3"/>
  <c r="E138" i="3"/>
  <c r="E137" i="3"/>
  <c r="E136" i="3"/>
  <c r="E135" i="3"/>
  <c r="E134" i="3"/>
  <c r="E133" i="3"/>
  <c r="E132" i="3"/>
  <c r="E131" i="3"/>
  <c r="E130" i="3"/>
  <c r="E129" i="3"/>
  <c r="E128" i="3"/>
  <c r="E127" i="3"/>
  <c r="E126" i="3"/>
  <c r="E125" i="3"/>
  <c r="E124" i="3"/>
  <c r="E123" i="3"/>
  <c r="E122" i="3"/>
  <c r="E121" i="3"/>
  <c r="E120" i="3"/>
  <c r="E119" i="3"/>
  <c r="E118" i="3"/>
  <c r="E117" i="3"/>
  <c r="E116" i="3"/>
  <c r="E115" i="3"/>
  <c r="E114" i="3"/>
  <c r="E113" i="3"/>
  <c r="E112" i="3"/>
  <c r="E111" i="3"/>
  <c r="E110" i="3"/>
  <c r="D110" i="3"/>
  <c r="D139" i="3"/>
  <c r="D138" i="3"/>
  <c r="D137" i="3"/>
  <c r="D136" i="3"/>
  <c r="D135" i="3"/>
  <c r="D134" i="3"/>
  <c r="D133" i="3"/>
  <c r="D132" i="3"/>
  <c r="D131" i="3"/>
  <c r="D130" i="3"/>
  <c r="D129" i="3"/>
  <c r="D128" i="3"/>
  <c r="D127" i="3"/>
  <c r="D126" i="3"/>
  <c r="D125" i="3"/>
  <c r="D124" i="3"/>
  <c r="D123" i="3"/>
  <c r="D122" i="3"/>
  <c r="D121" i="3"/>
  <c r="D120" i="3"/>
  <c r="D119" i="3"/>
  <c r="D118" i="3"/>
  <c r="D117" i="3"/>
  <c r="D116" i="3"/>
  <c r="D115" i="3"/>
  <c r="D114" i="3"/>
  <c r="D113" i="3"/>
  <c r="D112" i="3"/>
  <c r="D111" i="3"/>
  <c r="G98" i="3"/>
  <c r="D75" i="3"/>
  <c r="H104" i="3"/>
  <c r="H103" i="3"/>
  <c r="H102" i="3"/>
  <c r="H101" i="3"/>
  <c r="H100" i="3"/>
  <c r="H99" i="3"/>
  <c r="H98" i="3"/>
  <c r="H97" i="3"/>
  <c r="H96" i="3"/>
  <c r="H95" i="3"/>
  <c r="H94" i="3"/>
  <c r="H93" i="3"/>
  <c r="H92" i="3"/>
  <c r="H91" i="3"/>
  <c r="H90" i="3"/>
  <c r="H89" i="3"/>
  <c r="H88" i="3"/>
  <c r="H87" i="3"/>
  <c r="H86" i="3"/>
  <c r="H85" i="3"/>
  <c r="H84" i="3"/>
  <c r="H83" i="3"/>
  <c r="H82" i="3"/>
  <c r="H81" i="3"/>
  <c r="H80" i="3"/>
  <c r="H79" i="3"/>
  <c r="H78" i="3"/>
  <c r="H77" i="3"/>
  <c r="H76" i="3"/>
  <c r="H75" i="3"/>
  <c r="G104" i="3"/>
  <c r="G103" i="3"/>
  <c r="G102" i="3"/>
  <c r="G101" i="3"/>
  <c r="G99" i="3"/>
  <c r="G97" i="3"/>
  <c r="G96" i="3"/>
  <c r="G95" i="3"/>
  <c r="G94" i="3"/>
  <c r="G93" i="3"/>
  <c r="G92" i="3"/>
  <c r="G91" i="3"/>
  <c r="G90" i="3"/>
  <c r="G89" i="3"/>
  <c r="G88" i="3"/>
  <c r="G87" i="3"/>
  <c r="G86" i="3"/>
  <c r="G85" i="3"/>
  <c r="G84" i="3"/>
  <c r="G83" i="3"/>
  <c r="G82" i="3"/>
  <c r="G81" i="3"/>
  <c r="G80" i="3"/>
  <c r="G79" i="3"/>
  <c r="G78" i="3"/>
  <c r="G77" i="3"/>
  <c r="G76" i="3"/>
  <c r="G7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F77" i="3"/>
  <c r="F76" i="3"/>
  <c r="F75" i="3"/>
  <c r="H5" i="3" s="1"/>
  <c r="E104" i="3"/>
  <c r="E103" i="3"/>
  <c r="E102" i="3"/>
  <c r="E101" i="3"/>
  <c r="E100" i="3"/>
  <c r="E99" i="3"/>
  <c r="E98" i="3"/>
  <c r="E97" i="3"/>
  <c r="E96" i="3"/>
  <c r="E95" i="3"/>
  <c r="E94" i="3"/>
  <c r="E93" i="3"/>
  <c r="E92" i="3"/>
  <c r="E91" i="3"/>
  <c r="E90" i="3"/>
  <c r="E89" i="3"/>
  <c r="E88" i="3"/>
  <c r="E87" i="3"/>
  <c r="E86" i="3"/>
  <c r="E85" i="3"/>
  <c r="E84" i="3"/>
  <c r="E83" i="3"/>
  <c r="E82" i="3"/>
  <c r="E81" i="3"/>
  <c r="E80" i="3"/>
  <c r="E79" i="3"/>
  <c r="E78" i="3"/>
  <c r="E77" i="3"/>
  <c r="E76" i="3"/>
  <c r="E75" i="3"/>
  <c r="G5" i="3" s="1"/>
  <c r="D104" i="3"/>
  <c r="D103" i="3"/>
  <c r="D102" i="3"/>
  <c r="D101" i="3"/>
  <c r="D100" i="3"/>
  <c r="D99" i="3"/>
  <c r="D98" i="3"/>
  <c r="D97" i="3"/>
  <c r="D96" i="3"/>
  <c r="D95" i="3"/>
  <c r="D94" i="3"/>
  <c r="D93" i="3"/>
  <c r="D92" i="3"/>
  <c r="D91" i="3"/>
  <c r="D90" i="3"/>
  <c r="D89" i="3"/>
  <c r="D88" i="3"/>
  <c r="D87" i="3"/>
  <c r="D86" i="3"/>
  <c r="D85" i="3"/>
  <c r="D84" i="3"/>
  <c r="D83" i="3"/>
  <c r="D82" i="3"/>
  <c r="D81" i="3"/>
  <c r="D80" i="3"/>
  <c r="D79" i="3"/>
  <c r="D78" i="3"/>
  <c r="D77" i="3"/>
  <c r="D76" i="3"/>
  <c r="F5" i="3" l="1"/>
  <c r="J5" i="3"/>
  <c r="I5" i="3"/>
  <c r="H226" i="3"/>
  <c r="H230" i="3"/>
  <c r="H234" i="3"/>
  <c r="H238" i="3"/>
  <c r="G239" i="3"/>
  <c r="H242" i="3"/>
  <c r="H227" i="3"/>
  <c r="F229" i="3"/>
  <c r="H231" i="3"/>
  <c r="H235" i="3"/>
  <c r="F237" i="3"/>
  <c r="H239" i="3"/>
  <c r="F241" i="3"/>
  <c r="H243" i="3"/>
  <c r="H237" i="3"/>
  <c r="H225" i="3"/>
  <c r="F228" i="3"/>
  <c r="F232" i="3"/>
  <c r="E234" i="3"/>
  <c r="F236" i="3"/>
  <c r="F240" i="3"/>
  <c r="F244" i="3"/>
  <c r="H229" i="3"/>
  <c r="H233" i="3"/>
  <c r="H241" i="3"/>
  <c r="D223" i="3"/>
  <c r="H224" i="3"/>
  <c r="E225" i="3"/>
  <c r="E226" i="3"/>
  <c r="D227" i="3"/>
  <c r="G228" i="3"/>
  <c r="E230" i="3"/>
  <c r="D231" i="3"/>
  <c r="G232" i="3"/>
  <c r="E233" i="3"/>
  <c r="F234" i="3"/>
  <c r="D235" i="3"/>
  <c r="G236" i="3"/>
  <c r="E238" i="3"/>
  <c r="D239" i="3"/>
  <c r="G240" i="3"/>
  <c r="E242" i="3"/>
  <c r="D243" i="3"/>
  <c r="G244" i="3"/>
  <c r="G224" i="3"/>
  <c r="D230" i="3"/>
  <c r="D238" i="3"/>
  <c r="D242" i="3"/>
  <c r="G243" i="3"/>
  <c r="D225" i="3"/>
  <c r="G227" i="3"/>
  <c r="E229" i="3"/>
  <c r="G231" i="3"/>
  <c r="F233" i="3"/>
  <c r="G235" i="3"/>
  <c r="E237" i="3"/>
  <c r="D241" i="3"/>
  <c r="E224" i="3"/>
  <c r="D224" i="3"/>
  <c r="F225" i="3"/>
  <c r="F226" i="3"/>
  <c r="E227" i="3"/>
  <c r="D228" i="3"/>
  <c r="H228" i="3"/>
  <c r="G229" i="3"/>
  <c r="F230" i="3"/>
  <c r="E231" i="3"/>
  <c r="D232" i="3"/>
  <c r="D233" i="3"/>
  <c r="H232" i="3"/>
  <c r="G234" i="3"/>
  <c r="E235" i="3"/>
  <c r="D236" i="3"/>
  <c r="H236" i="3"/>
  <c r="G237" i="3"/>
  <c r="F238" i="3"/>
  <c r="E239" i="3"/>
  <c r="D240" i="3"/>
  <c r="H240" i="3"/>
  <c r="G241" i="3"/>
  <c r="F242" i="3"/>
  <c r="E243" i="3"/>
  <c r="D244" i="3"/>
  <c r="H244" i="3"/>
  <c r="F224" i="3"/>
  <c r="D226" i="3"/>
  <c r="G225" i="3"/>
  <c r="G226" i="3"/>
  <c r="F227" i="3"/>
  <c r="E228" i="3"/>
  <c r="D229" i="3"/>
  <c r="G230" i="3"/>
  <c r="F231" i="3"/>
  <c r="E232" i="3"/>
  <c r="G233" i="3"/>
  <c r="D234" i="3"/>
  <c r="F235" i="3"/>
  <c r="E236" i="3"/>
  <c r="D237" i="3"/>
  <c r="G238" i="3"/>
  <c r="F239" i="3"/>
  <c r="E240" i="3"/>
  <c r="E241" i="3"/>
  <c r="G242" i="3"/>
  <c r="F243" i="3"/>
  <c r="E244" i="3"/>
  <c r="E216" i="3"/>
  <c r="E175" i="3"/>
  <c r="G175" i="3"/>
  <c r="D175" i="3"/>
  <c r="F175" i="3"/>
  <c r="E140" i="3"/>
  <c r="G140" i="3"/>
  <c r="D210" i="3"/>
  <c r="F210" i="3"/>
  <c r="H175" i="3"/>
  <c r="D140" i="3"/>
  <c r="H140" i="3"/>
  <c r="F140" i="3"/>
  <c r="E105" i="3"/>
  <c r="G105" i="3"/>
  <c r="F105" i="3"/>
  <c r="H210" i="3"/>
  <c r="H105" i="3"/>
  <c r="E210" i="3"/>
  <c r="G210" i="3"/>
  <c r="D105" i="3"/>
  <c r="H223" i="3"/>
  <c r="G223" i="3"/>
  <c r="F223" i="3"/>
  <c r="E223" i="3"/>
  <c r="H222" i="3"/>
  <c r="G222" i="3"/>
  <c r="F222" i="3"/>
  <c r="E222" i="3"/>
  <c r="D222" i="3"/>
  <c r="H221" i="3"/>
  <c r="G221" i="3"/>
  <c r="F221" i="3"/>
  <c r="E221" i="3"/>
  <c r="D221" i="3"/>
  <c r="H220" i="3"/>
  <c r="G220" i="3"/>
  <c r="F220" i="3"/>
  <c r="E220" i="3"/>
  <c r="D220" i="3"/>
  <c r="H219" i="3"/>
  <c r="G219" i="3"/>
  <c r="F219" i="3"/>
  <c r="E219" i="3"/>
  <c r="D219" i="3"/>
  <c r="H218" i="3"/>
  <c r="G218" i="3"/>
  <c r="F218" i="3"/>
  <c r="E218" i="3"/>
  <c r="D218" i="3"/>
  <c r="H217" i="3"/>
  <c r="G217" i="3"/>
  <c r="F217" i="3"/>
  <c r="E217" i="3"/>
  <c r="D217" i="3"/>
  <c r="H216" i="3"/>
  <c r="G216" i="3"/>
  <c r="F216" i="3"/>
  <c r="D216" i="3"/>
  <c r="H215" i="3"/>
  <c r="G215" i="3"/>
  <c r="F215" i="3"/>
  <c r="E215" i="3"/>
  <c r="J140" i="3" l="1"/>
  <c r="J175" i="3"/>
  <c r="J105" i="3"/>
  <c r="J210" i="3"/>
  <c r="D215" i="3" l="1"/>
  <c r="F7" i="11" l="1"/>
  <c r="F6" i="11"/>
  <c r="F5" i="11"/>
  <c r="F4" i="11"/>
  <c r="F3" i="11"/>
  <c r="D49" i="12" l="1"/>
  <c r="D46" i="12"/>
  <c r="D45" i="12"/>
  <c r="D44" i="12"/>
  <c r="D43" i="12"/>
  <c r="D42" i="12"/>
  <c r="D41" i="12"/>
  <c r="D40" i="12"/>
  <c r="D37" i="12"/>
  <c r="D36" i="12"/>
  <c r="D35" i="12"/>
  <c r="D34" i="12"/>
  <c r="D33" i="12"/>
  <c r="D32" i="12"/>
  <c r="D31" i="12"/>
  <c r="D30" i="12"/>
  <c r="D29" i="12"/>
  <c r="D28" i="12"/>
  <c r="D27" i="12"/>
  <c r="D26" i="12"/>
  <c r="D25" i="12"/>
  <c r="D24" i="12"/>
  <c r="D21" i="12"/>
  <c r="D20" i="12"/>
  <c r="D19" i="12"/>
  <c r="D16" i="12"/>
  <c r="D15" i="12"/>
  <c r="D14" i="12"/>
  <c r="D13" i="12"/>
  <c r="D12" i="12"/>
  <c r="D11" i="12"/>
  <c r="D10" i="12"/>
  <c r="D9" i="12"/>
  <c r="D8" i="12"/>
  <c r="D7" i="12"/>
  <c r="D6" i="12"/>
  <c r="D5" i="12"/>
  <c r="D4" i="12"/>
  <c r="D3" i="12"/>
  <c r="D48" i="12" l="1"/>
  <c r="C48" i="12" s="1"/>
  <c r="B48" i="12" s="1"/>
  <c r="F8" i="11"/>
  <c r="D23" i="12"/>
  <c r="C23" i="12" s="1"/>
  <c r="B23" i="12" s="1"/>
  <c r="D39" i="12"/>
  <c r="C39" i="12" s="1"/>
  <c r="B39" i="12" s="1"/>
  <c r="D2" i="12"/>
  <c r="D18" i="12"/>
  <c r="E7" i="11" l="1"/>
  <c r="E4" i="11"/>
  <c r="C18" i="12"/>
  <c r="B18" i="12" s="1"/>
  <c r="E3" i="11"/>
  <c r="C2" i="12"/>
  <c r="B2" i="12" s="1"/>
  <c r="E5" i="11"/>
  <c r="E6" i="11"/>
  <c r="D52" i="12"/>
  <c r="D7" i="11"/>
  <c r="C52" i="12" l="1"/>
  <c r="D8" i="11" s="1"/>
  <c r="E8" i="11"/>
  <c r="C4" i="11"/>
  <c r="D4" i="11"/>
  <c r="D5" i="11"/>
  <c r="D6" i="11"/>
  <c r="C7" i="11"/>
  <c r="C3" i="11"/>
  <c r="D3" i="11"/>
  <c r="B52" i="12" l="1"/>
  <c r="C8" i="11" s="1"/>
  <c r="B11" i="11" s="1"/>
  <c r="C6" i="11"/>
  <c r="C5" i="11"/>
  <c r="M6" i="3"/>
  <c r="M7" i="3"/>
  <c r="M9" i="3"/>
  <c r="M10" i="3"/>
  <c r="M13" i="3"/>
  <c r="M18" i="3"/>
  <c r="M19" i="3"/>
  <c r="M20" i="3"/>
  <c r="M22" i="3"/>
  <c r="M23" i="3"/>
  <c r="M25" i="3"/>
  <c r="M28" i="3"/>
  <c r="M29" i="3"/>
  <c r="M31" i="3"/>
  <c r="M33" i="3"/>
  <c r="B13" i="11" l="1"/>
  <c r="B12" i="11"/>
  <c r="I225" i="3" l="1"/>
  <c r="K15" i="3" s="1"/>
  <c r="I240" i="3"/>
  <c r="K30" i="3" s="1"/>
  <c r="I237" i="3"/>
  <c r="K27" i="3" s="1"/>
  <c r="I235" i="3"/>
  <c r="K25" i="3" s="1"/>
  <c r="I228" i="3"/>
  <c r="K18" i="3" s="1"/>
  <c r="I239" i="3"/>
  <c r="K29" i="3" s="1"/>
  <c r="D29" i="24" s="1"/>
  <c r="I243" i="3"/>
  <c r="K33" i="3" s="1"/>
  <c r="D33" i="24" s="1"/>
  <c r="I241" i="3"/>
  <c r="K31" i="3" s="1"/>
  <c r="D31" i="24" s="1"/>
  <c r="I234" i="3"/>
  <c r="K24" i="3" s="1"/>
  <c r="D24" i="24" s="1"/>
  <c r="I220" i="3"/>
  <c r="K10" i="3" s="1"/>
  <c r="D10" i="24" s="1"/>
  <c r="I221" i="3"/>
  <c r="K11" i="3" s="1"/>
  <c r="D11" i="24" s="1"/>
  <c r="I231" i="3"/>
  <c r="K21" i="3" s="1"/>
  <c r="I219" i="3"/>
  <c r="K9" i="3" s="1"/>
  <c r="D9" i="24" s="1"/>
  <c r="I238" i="3"/>
  <c r="K28" i="3" s="1"/>
  <c r="D28" i="24" s="1"/>
  <c r="I224" i="3"/>
  <c r="K14" i="3" s="1"/>
  <c r="D14" i="24" s="1"/>
  <c r="I232" i="3"/>
  <c r="K22" i="3" s="1"/>
  <c r="D22" i="24" s="1"/>
  <c r="I244" i="3"/>
  <c r="K34" i="3" s="1"/>
  <c r="D34" i="24" s="1"/>
  <c r="I215" i="3"/>
  <c r="K5" i="3" s="1"/>
  <c r="I236" i="3"/>
  <c r="K26" i="3" s="1"/>
  <c r="I233" i="3"/>
  <c r="K23" i="3" s="1"/>
  <c r="D23" i="24" s="1"/>
  <c r="I216" i="3"/>
  <c r="K6" i="3" s="1"/>
  <c r="D6" i="24" s="1"/>
  <c r="I242" i="3"/>
  <c r="K32" i="3" s="1"/>
  <c r="I227" i="3"/>
  <c r="K17" i="3" s="1"/>
  <c r="I222" i="3"/>
  <c r="K12" i="3" s="1"/>
  <c r="I226" i="3"/>
  <c r="K16" i="3" s="1"/>
  <c r="I230" i="3"/>
  <c r="K20" i="3" s="1"/>
  <c r="I223" i="3"/>
  <c r="K13" i="3" s="1"/>
  <c r="I229" i="3"/>
  <c r="K19" i="3" s="1"/>
  <c r="D19" i="24" s="1"/>
  <c r="I218" i="3"/>
  <c r="K8" i="3" s="1"/>
  <c r="D8" i="24" s="1"/>
  <c r="I217" i="3"/>
  <c r="K7" i="3" s="1"/>
  <c r="L13" i="3" l="1"/>
  <c r="E13" i="24" s="1"/>
  <c r="D13" i="24"/>
  <c r="L26" i="3"/>
  <c r="E26" i="24" s="1"/>
  <c r="D26" i="24"/>
  <c r="L27" i="3"/>
  <c r="E27" i="24" s="1"/>
  <c r="D27" i="24"/>
  <c r="L30" i="3"/>
  <c r="E30" i="24" s="1"/>
  <c r="D30" i="24"/>
  <c r="L12" i="3"/>
  <c r="E12" i="24" s="1"/>
  <c r="D12" i="24"/>
  <c r="L17" i="3"/>
  <c r="E17" i="24" s="1"/>
  <c r="D17" i="24"/>
  <c r="L32" i="3"/>
  <c r="E32" i="24" s="1"/>
  <c r="D32" i="24"/>
  <c r="L18" i="3"/>
  <c r="E18" i="24" s="1"/>
  <c r="D18" i="24"/>
  <c r="L7" i="3"/>
  <c r="E7" i="24" s="1"/>
  <c r="D7" i="24"/>
  <c r="L21" i="3"/>
  <c r="E21" i="24" s="1"/>
  <c r="D21" i="24"/>
  <c r="L25" i="3"/>
  <c r="E25" i="24" s="1"/>
  <c r="D25" i="24"/>
  <c r="L20" i="3"/>
  <c r="E20" i="24" s="1"/>
  <c r="D20" i="24"/>
  <c r="L16" i="3"/>
  <c r="E16" i="24" s="1"/>
  <c r="D16" i="24"/>
  <c r="D15" i="3"/>
  <c r="M15" i="3" s="1"/>
  <c r="D10" i="20" s="1"/>
  <c r="D15" i="24"/>
  <c r="L5" i="3"/>
  <c r="E5" i="24" s="1"/>
  <c r="D5" i="24"/>
  <c r="L15" i="3"/>
  <c r="E15" i="24" s="1"/>
  <c r="D21" i="3"/>
  <c r="M21" i="3" s="1"/>
  <c r="D13" i="20" s="1"/>
  <c r="L28" i="3"/>
  <c r="E28" i="24" s="1"/>
  <c r="L14" i="3"/>
  <c r="E14" i="24" s="1"/>
  <c r="D24" i="3"/>
  <c r="M24" i="3" s="1"/>
  <c r="D14" i="20" s="1"/>
  <c r="L11" i="3"/>
  <c r="E11" i="24" s="1"/>
  <c r="D16" i="3"/>
  <c r="M16" i="3" s="1"/>
  <c r="D11" i="20" s="1"/>
  <c r="L24" i="3"/>
  <c r="E24" i="24" s="1"/>
  <c r="L22" i="3"/>
  <c r="E22" i="24" s="1"/>
  <c r="L31" i="3"/>
  <c r="E31" i="24" s="1"/>
  <c r="L19" i="3"/>
  <c r="E19" i="24" s="1"/>
  <c r="D30" i="3"/>
  <c r="M30" i="3" s="1"/>
  <c r="D17" i="20" s="1"/>
  <c r="L23" i="3"/>
  <c r="E23" i="24" s="1"/>
  <c r="L29" i="3"/>
  <c r="E29" i="24" s="1"/>
  <c r="D11" i="3"/>
  <c r="M11" i="3" s="1"/>
  <c r="D7" i="20" s="1"/>
  <c r="D32" i="3"/>
  <c r="M32" i="3" s="1"/>
  <c r="D18" i="20" s="1"/>
  <c r="D14" i="3"/>
  <c r="M14" i="3" s="1"/>
  <c r="D9" i="20" s="1"/>
  <c r="L33" i="3"/>
  <c r="E33" i="24" s="1"/>
  <c r="D17" i="3"/>
  <c r="M17" i="3" s="1"/>
  <c r="D12" i="20" s="1"/>
  <c r="D27" i="3"/>
  <c r="M27" i="3" s="1"/>
  <c r="D16" i="20" s="1"/>
  <c r="D12" i="3"/>
  <c r="M12" i="3" s="1"/>
  <c r="D8" i="20" s="1"/>
  <c r="D26" i="3"/>
  <c r="M26" i="3" s="1"/>
  <c r="D15" i="20" s="1"/>
  <c r="L10" i="3"/>
  <c r="E10" i="24" s="1"/>
  <c r="D8" i="3"/>
  <c r="M8" i="3" s="1"/>
  <c r="D6" i="20" s="1"/>
  <c r="L8" i="3"/>
  <c r="E8" i="24" s="1"/>
  <c r="L6" i="3"/>
  <c r="E6" i="24" s="1"/>
  <c r="D5" i="3"/>
  <c r="M5" i="3" s="1"/>
  <c r="D5" i="20" s="1"/>
  <c r="L34" i="3"/>
  <c r="E34" i="24" s="1"/>
  <c r="D34" i="3"/>
  <c r="M34" i="3" s="1"/>
  <c r="D19" i="20" s="1"/>
  <c r="L9" i="3"/>
  <c r="E9" i="24" s="1"/>
  <c r="B14" i="3" l="1"/>
  <c r="B5" i="3"/>
  <c r="B26" i="3"/>
  <c r="B17" i="3"/>
  <c r="B30" i="3"/>
</calcChain>
</file>

<file path=xl/comments1.xml><?xml version="1.0" encoding="utf-8"?>
<comments xmlns="http://schemas.openxmlformats.org/spreadsheetml/2006/main">
  <authors>
    <author>Daniel Yomine</author>
  </authors>
  <commentList>
    <comment ref="J105" authorId="0" shapeId="0">
      <text>
        <r>
          <rPr>
            <b/>
            <sz val="9"/>
            <color indexed="81"/>
            <rFont val="Tahoma"/>
            <family val="2"/>
          </rPr>
          <t>Should equal total number of questions when all questions set to same value</t>
        </r>
        <r>
          <rPr>
            <sz val="9"/>
            <color indexed="81"/>
            <rFont val="Tahoma"/>
            <family val="2"/>
          </rPr>
          <t xml:space="preserve">
</t>
        </r>
      </text>
    </comment>
    <comment ref="J140" authorId="0" shapeId="0">
      <text>
        <r>
          <rPr>
            <b/>
            <sz val="9"/>
            <color indexed="81"/>
            <rFont val="Tahoma"/>
            <family val="2"/>
          </rPr>
          <t>Should equal total number of questions when all questions set to same value</t>
        </r>
        <r>
          <rPr>
            <sz val="9"/>
            <color indexed="81"/>
            <rFont val="Tahoma"/>
            <family val="2"/>
          </rPr>
          <t xml:space="preserve">
</t>
        </r>
      </text>
    </comment>
    <comment ref="J175" authorId="0" shapeId="0">
      <text>
        <r>
          <rPr>
            <b/>
            <sz val="9"/>
            <color indexed="81"/>
            <rFont val="Tahoma"/>
            <family val="2"/>
          </rPr>
          <t>Should equal total number of questions when all questions set to same value</t>
        </r>
        <r>
          <rPr>
            <sz val="9"/>
            <color indexed="81"/>
            <rFont val="Tahoma"/>
            <family val="2"/>
          </rPr>
          <t xml:space="preserve">
</t>
        </r>
      </text>
    </comment>
    <comment ref="J210" authorId="0" shapeId="0">
      <text>
        <r>
          <rPr>
            <b/>
            <sz val="9"/>
            <color indexed="81"/>
            <rFont val="Tahoma"/>
            <family val="2"/>
          </rPr>
          <t>Should equal total number of questions when all questions set to same value</t>
        </r>
        <r>
          <rPr>
            <sz val="9"/>
            <color indexed="81"/>
            <rFont val="Tahoma"/>
            <family val="2"/>
          </rPr>
          <t xml:space="preserve">
</t>
        </r>
      </text>
    </comment>
  </commentList>
</comments>
</file>

<file path=xl/sharedStrings.xml><?xml version="1.0" encoding="utf-8"?>
<sst xmlns="http://schemas.openxmlformats.org/spreadsheetml/2006/main" count="4563" uniqueCount="1658">
  <si>
    <t>Information security risks are discussed in management meetings when prompted by highly visible cyber events or regulatory alerts. (FFIEC Information Security Booklet, page 6)</t>
  </si>
  <si>
    <t>Management provides a written report on the overall status of the information security and business continuity programs to the board or an appropriate board committee at least annually. (FFIEC Information Security Booklet, page 5)</t>
  </si>
  <si>
    <t>The budgeting process includes information security related expenses and tools. (FFIEC E-Banking Booklet, page 20)</t>
  </si>
  <si>
    <t>Management considers the risks posed by other critical infrastructures (e.g., telecommunications, energy) to the institution. (FFIEC Business Continuity Planning Booklet, page J-12)</t>
  </si>
  <si>
    <t>Management is responsible for ensuring compliance with legal and regulatory requirements related to cybersecurity.</t>
  </si>
  <si>
    <t>Cybersecurity tools and staff are requested through the budget process.</t>
  </si>
  <si>
    <t>Domain</t>
  </si>
  <si>
    <t>Assessment Factor</t>
  </si>
  <si>
    <t>Component</t>
  </si>
  <si>
    <t>Maturity Level</t>
  </si>
  <si>
    <t>Baseline</t>
  </si>
  <si>
    <t>Intermediate</t>
  </si>
  <si>
    <t>Declarative Statement</t>
  </si>
  <si>
    <t>The risk assessment is adjusted to consider widely known risks or risk management practices.</t>
  </si>
  <si>
    <t>An enterprise-wide risk management function incorporates cyber threat analysis and specific risk exposure as part of the enterprise risk assessment.</t>
  </si>
  <si>
    <t>The institution has a program for talent recruitment, retention, and succession planning for the cybersecurity and resilience staffs.</t>
  </si>
  <si>
    <t>The institution actively partners with industry associations and academia to inform curricula based on future cybersecurity staffing needs of the industry.</t>
  </si>
  <si>
    <t>Independent directors are provided with cybersecurity training that addresses how complex products, services, and lines of business affect the institution's cyber risk.</t>
  </si>
  <si>
    <t>Key performance indicators are used to determine whether training and awareness programs positively influence behavior.</t>
  </si>
  <si>
    <t>Management ensures continuous improvement of cyber risk cultural awareness.</t>
  </si>
  <si>
    <t>The institution leads efforts to promote cybersecurity culture across the sector and to other sectors that they depend upon.</t>
  </si>
  <si>
    <t>Threat information received by the institution includes analysis of tactics, patterns, and risk mitigation recommendations.</t>
  </si>
  <si>
    <t>Public-facing servers are routinely rotated and restored to a known clean
state to limit the window of time a system is exposed to potential threats.</t>
  </si>
  <si>
    <t>A centralized end-point management tool provides fully integrated patch, configuration, and vulnerability management, while also being able to detect malware upon arrival to prevent an exploit.</t>
  </si>
  <si>
    <t>Security testing occurs at all post-design phases of the SDLC for all applications, including mobile applications. (*N/A if there is no software development.)</t>
  </si>
  <si>
    <t>Software code is actively scanned by automated tools in the development environment so that security weaknesses can be resolved immediately during the design phase.</t>
  </si>
  <si>
    <t>A process is in place to correlate event information from multiple sources
(e.g., network, application, or firewall).</t>
  </si>
  <si>
    <t>Patches for high-risk vulnerabilities are tested and applied when released or the risk is accepted and accountability assigned.</t>
  </si>
  <si>
    <t>All medium and high risk issues identified in penetration testing, vulnerability scanning, and other independent testing are escalated to the board or an appropriate board committee for risk acceptance if not resolved in a timely manner.</t>
  </si>
  <si>
    <t>The institution is developing technologies that will remediate systems damaged by zero-day attacks to maintain current recovery time objectives.</t>
  </si>
  <si>
    <t>Third-party SLAs or similar means are in place that require timely notification of security events.</t>
  </si>
  <si>
    <t>The institution promotes a sector-wide effort to influence contractual requirements for critical third parties to the industry.</t>
  </si>
  <si>
    <t>Third-party employee access to confidential data on third-party hosted systems is tracked actively via automated reports and alerts.</t>
  </si>
  <si>
    <t>The institution is leading efforts to develop new auditable processes for ongoing monitoring of cybersecurity risks posed by third parties.</t>
  </si>
  <si>
    <t>The institution has processes to detect and alert the incident response team when potential insider activity manifests that could lead to data theft or destruction.</t>
  </si>
  <si>
    <t>The institution is able to detect and block zero-day attempts and inform management and the incident response team in real time.</t>
  </si>
  <si>
    <t>A mechanism is in place to provide instantaneous notification of incidents to management and essential employees through multiple communication channels with tracking and verification of receipt.</t>
  </si>
  <si>
    <t>Evolving</t>
  </si>
  <si>
    <t>Advanced</t>
  </si>
  <si>
    <t>Innovative</t>
  </si>
  <si>
    <t>1: Cyber Risk Management &amp; Oversight</t>
  </si>
  <si>
    <t>2: Threat Intelligence &amp; Collaboration</t>
  </si>
  <si>
    <t>3: Cybersecurity Controls</t>
  </si>
  <si>
    <t>5: Cyber Incident Management and Resilience</t>
  </si>
  <si>
    <t>At least annually, the board or an appropriate board committee reviews
and approves the institution’s cybersecurity program.</t>
  </si>
  <si>
    <t>The board or an appropriate board committee reviews and approves management’s prioritization and resource allocation decisions based on the results of the cyber assessments.</t>
  </si>
  <si>
    <t>The board or an appropriate board committee ensures management takes appropriate actions to address changing cyber risks or significant cybersecurity issues.</t>
  </si>
  <si>
    <t>The budget process for requesting additional cybersecurity staff and tools is integrated into business units’ budget processes.</t>
  </si>
  <si>
    <t>The standard board meeting package includes reports and metrics that go beyond events and incidents to address threat intelligence trends and the institution’s security posture.</t>
  </si>
  <si>
    <t>The institution has a cyber risk appetite statement approved by the board or an appropriate board committee.</t>
  </si>
  <si>
    <t xml:space="preserve">Cyber risks that exceed the risk appetite are escalated to management. </t>
  </si>
  <si>
    <t>The board or an appropriate board committee ensures management’s annual cybersecurity self-assessment evaluates the institution’s ability to meet its cyber risk management standards.</t>
  </si>
  <si>
    <t>Management has a formal process to continuously improve cybersecurity oversight.</t>
  </si>
  <si>
    <t>The budget process for requesting additional cybersecurity staff and tools maps current resources and tools to the cybersecurity strategy.</t>
  </si>
  <si>
    <t>Management and the board or an appropriate board committee hold business units accountable for effectively managing all cyber risks associated with their activities.</t>
  </si>
  <si>
    <t>Management identifies root cause(s) when cyber attacks result in material loss.</t>
  </si>
  <si>
    <t>The board or an appropriate board committee ensures that management’s actions consider the cyber risks that the institution poses to the financial sector.</t>
  </si>
  <si>
    <t>The board or board committee approved cyber risk appetite statement is part of the enterprise-wide risk appetite statement.</t>
  </si>
  <si>
    <t>The board or an appropriate board committee verifies that management’s actions consider the cyber risks that the institution poses to other critical infrastructures (e.g., telecommunications, energy).</t>
  </si>
  <si>
    <t>The institution has policies commensurate with its risk and complexity that address the concepts of information technology risk management. (FFIEC Information Security Booklet, page, 16)</t>
  </si>
  <si>
    <t>The institution has policies commensurate with its risk and complexity that address the concepts of threat information sharing. (FFIEC E- Banking Booklet, page 28)</t>
  </si>
  <si>
    <t>The institution has board-approved policies commensurate with its risk and complexity that address information security. (FFIEC Information Security Booklet, page 16)</t>
  </si>
  <si>
    <t>The institution has policies commensurate with its risk and complexity that address the concepts of external dependency or third-party management. (FFIEC Outsourcing Booklet, page 2)</t>
  </si>
  <si>
    <t>The institution has policies commensurate with its risk and complexity that address the concepts of incident response and resilience. (FFIEC Information Security Booklet, page 83)</t>
  </si>
  <si>
    <t>All elements of the information security program are coordinated enterprise-wide. (FFIEC Information Security Booklet, page 7)</t>
  </si>
  <si>
    <t>The institution augmented its information security strategy to incorporate cybersecurity and resilience.</t>
  </si>
  <si>
    <t>The institution has a formal cybersecurity program that is based on technology and security industry standards or benchmarks.</t>
  </si>
  <si>
    <t>A formal process is in place to update policies as the institution’s inherent risk profile changes.</t>
  </si>
  <si>
    <t>The institution has a comprehensive set of policies commensurate with its risk and complexity that address the concepts of threat intelligence.</t>
  </si>
  <si>
    <t>Management periodically reviews the cybersecurity strategy to address evolving cyber threats and changes to the institution’s inherent risk profile.</t>
  </si>
  <si>
    <t>A formal process is in place to cross-reference and simultaneously update all policies related to cyber risks across business lines.</t>
  </si>
  <si>
    <t xml:space="preserve">The cybersecurity strategy is incorporated into, or conceptually fits within, the institution’s enterprise-wide risk management strategy. </t>
  </si>
  <si>
    <t>Management links strategic cybersecurity objectives to tactical goals.</t>
  </si>
  <si>
    <t>Industry-recognized cybersecurity standards are used as sources during the analysis of cybersecurity program gaps.</t>
  </si>
  <si>
    <t>The cybersecurity strategy identifies and communicates the institution’s role as a component of critical infrastructure in the financial services industry.</t>
  </si>
  <si>
    <t>Management is continuously improving the existing cybersecurity program to adapt as the desired cybersecurity target state changes.</t>
  </si>
  <si>
    <t>The risk appetite is informed by the institution’s role in critical infrastructure.</t>
  </si>
  <si>
    <t>The cybersecurity strategy outlines the institution’s future state of
cybersecurity with short-term and long-term perspectives.</t>
  </si>
  <si>
    <t>An inventory of organizational assets (e.g., hardware, software, data, and systems hosted externally) is maintained. (FFIEC Information Security Booklet, page 9)</t>
  </si>
  <si>
    <t>Organizational assets (e.g., hardware, systems, data, and applications) are prioritized for protection based on the data classification and business value. (FFIEC Information Security Booklet, page 12)</t>
  </si>
  <si>
    <t>Management assigns accountability for maintaining an inventory of organizational assets. (FFIEC Information Security Booklet, page 9)</t>
  </si>
  <si>
    <t>A change management process is in place to request and approve changes to systems configurations, hardware, software, applications, and security tools. (FFIEC Information Security Booklet, page 56)</t>
  </si>
  <si>
    <t>The asset inventory, including identification of critical assets, is updated at least annually to address new, relocated, re-purposed, and sunset assets.</t>
  </si>
  <si>
    <t>The institution has a documented asset life-cycle process that considers whether assets to be acquired have appropriate security safeguards.</t>
  </si>
  <si>
    <t>The institution proactively manages system EOL (e.g., replacement) to limit security risks.</t>
  </si>
  <si>
    <t>Changes are formally approved by an individual or committee with appropriate authority and with separation of duties.</t>
  </si>
  <si>
    <t>A formal IT change management process requires cybersecurity risk to be evaluated during the analysis, approval, testing, and reporting of changes.</t>
  </si>
  <si>
    <t>Baseline configurations cannot be altered without a formal change request, documented approval, and an assessment of security implications.</t>
  </si>
  <si>
    <t>Supply chain risk is reviewed before the acquisition of mission-critical information systems including system components.</t>
  </si>
  <si>
    <t>Automated tools enable tracking, updating, asset prioritizing, and custom reporting of the asset inventory.</t>
  </si>
  <si>
    <t>Automated processes are in place to detect and block unauthorized changes to software and hardware.</t>
  </si>
  <si>
    <t>The change management system uses thresholds to determine when a risk assessment of the impact of the change is required.</t>
  </si>
  <si>
    <t>A formal change management function governs decentralized or highly distributed change requests and identifies and measures security risks that may cause increased exposure to cyber attack.</t>
  </si>
  <si>
    <t>Comprehensive automated enterprise tools are implemented to detect and block unauthorized changes to software and hardware.</t>
  </si>
  <si>
    <t>The risk management program incorporates cyber risk identification, measurement, mitigation, monitoring, and reporting.</t>
  </si>
  <si>
    <t>Management reviews and uses the results of audits to improve existing cybersecurity policies, procedures, and controls.</t>
  </si>
  <si>
    <t>Management monitors moderate and high residual risk issues from the cybersecurity risk assessment until items are addressed.</t>
  </si>
  <si>
    <t>The cybersecurity function has a clear reporting line that does not present a conflict of interest.</t>
  </si>
  <si>
    <t>The risk management program specifically addresses cyber risks beyond the boundaries of the technological impacts (e.g., financial, strategic, regulatory, compliance).</t>
  </si>
  <si>
    <t>Benchmarks or target performance metrics have been established for showing improvements or regressions of the security posture over time.</t>
  </si>
  <si>
    <t>Management uses the results of independent audits and reviews to improve cybersecurity.</t>
  </si>
  <si>
    <t>There is a process to analyze and assign potential losses and related expenses, by cost center, associated with cybersecurity incidents.</t>
  </si>
  <si>
    <t>Cybersecurity metrics are used to facilitate strategic decision-making and funding in areas of need.</t>
  </si>
  <si>
    <t>Independent risk management sets and monitors cyber-related risk limits for business units.</t>
  </si>
  <si>
    <t>Independent risk management staff escalates to management and the board or an appropriate board committee significant discrepancies from business unit’s assessments of cyber-related risk.</t>
  </si>
  <si>
    <t>The cyber risk data aggregation and real-time reporting capabilities support the institution’s ongoing reporting needs, particularly during cyber incidents.</t>
  </si>
  <si>
    <t>A process is in place to analyze the financial impact cyber incidents have on the institution’s capital.</t>
  </si>
  <si>
    <t>A process is in place to analyze the financial impact that a cyber incident at the institution may have across the financial sector.</t>
  </si>
  <si>
    <t>The risk management function identifies and analyzes commonalities in cyber events that occur both at the institution and across other sectors to enable more predictive risk management.</t>
  </si>
  <si>
    <t>A risk assessment focused on safeguarding customer information identifies reasonable and foreseeable internal and external threats, the likelihood and potential damage of threats, and the sufficiency of policies, procedures, and customer information systems. (FFIEC Information Security Booklet, page 8)</t>
  </si>
  <si>
    <t>The risk assessment identifies internet-based systems and high-risk transactions that warrant additional authentication controls. (FFIEC Information Security Booklet, page 12)</t>
  </si>
  <si>
    <t>The risk assessment is updated to address new technologies, products, services, and connections before deployment. (FFIEC Information Security Booklet, page 13)</t>
  </si>
  <si>
    <t>Risk assessments are used to identify the cybersecurity risks stemming from new products, services, or relationships.</t>
  </si>
  <si>
    <t>The focus of the risk assessment has expanded beyond customer information to address all information assets.</t>
  </si>
  <si>
    <t>The risk assessment considers the risk of using EOL software and hardware components.</t>
  </si>
  <si>
    <t>The risk assessment is updated in real time as changes to the risk profile occur, new applicable standards are released or updated, and new exposures are anticipated.</t>
  </si>
  <si>
    <t>The institution uses information from risk assessments to predict threats and drive real-time responses.</t>
  </si>
  <si>
    <t>Advanced or automated analytics offer predictive information and real- time risk metrics.</t>
  </si>
  <si>
    <t>Independent audit or review evaluates policies, procedures, and controls across the institution for significant risks and control issues associated with the institution's operations, including risks in new products, emerging technologies, and information systems. (FFIEC Audit Booklet, page 4)</t>
  </si>
  <si>
    <t>The independent audit function validates controls related to the storage or transmission of confidential data. (FFIEC Audit Booklet, page 1)</t>
  </si>
  <si>
    <t>Logging practices are independently reviewed periodically to ensure appropriate log management (e.g., access controls, retention, and maintenance). (FFIEC Operations Booklet, page 29)</t>
  </si>
  <si>
    <t>Issues and corrective actions from internal audits and independent testing/assessments are formally tracked to ensure procedures and control lapses are resolved in a timely manner. (FFIEC Information Security Booklet, page 6)</t>
  </si>
  <si>
    <t>The independent audit function validates that the risk management
function is commensurate with the institution’s risk and complexity.</t>
  </si>
  <si>
    <t>The independent audit function validates that the institution’s threat information sharing is commensurate with the institution’s risk and complexity.</t>
  </si>
  <si>
    <t>The independent audit function validates that the institution’s cybersecurity controls function is commensurate with the institution’s risk and complexity.</t>
  </si>
  <si>
    <t>The independent audit function validates that the institution’s third-party relationship management is commensurate with the institution’s risk and complexity.</t>
  </si>
  <si>
    <t>The independent audit function validates that the institution’s incident response program and resilience are commensurate with the institution’s risk and complexity.</t>
  </si>
  <si>
    <t>A formal process is in place for the independent audit function to update
its procedures based on changes to the institution’s inherent risk profile.</t>
  </si>
  <si>
    <t>The independent audit function validates that the institution’s threat intelligence and collaboration are commensurate with the institution’s risk and complexity.</t>
  </si>
  <si>
    <t>Independent audits or reviews are used to identify gaps in existing security capabilities and expertise.</t>
  </si>
  <si>
    <t>The independent audit function regularly reviews management’s cyber risk appetite statement.</t>
  </si>
  <si>
    <t>A formal process is in place for the independent audit function to update its procedures based on changes to the evolving threat landscape across the sector.</t>
  </si>
  <si>
    <t>The independent audit function regularly reviews the institution’s cyber risk appetite statement in comparison to assessment results and incorporates gaps into the audit strategy.</t>
  </si>
  <si>
    <t>Independent audits or reviews are used to identify cybersecurity weaknesses, root causes, and the potential impact to business units.</t>
  </si>
  <si>
    <t>A formal process is in place for the independent audit function to update its procedures based on changes to the evolving threat landscape across other sectors the institution depends upon.</t>
  </si>
  <si>
    <t>The independent audit function uses sophisticated data mining tools to perform continuous monitoring of cybersecurity processes or controls.</t>
  </si>
  <si>
    <t>Processes are in place to identify additional expertise needed to improve information security defenses. (FFIEC Information Security Work Program, Objective I: 2-8)</t>
  </si>
  <si>
    <t>Information security roles and responsibilities have been identified.
(FFIEC Information Security Booklet, page 7)</t>
  </si>
  <si>
    <t>A formal process is used to identify cybersecurity tools and expertise that may be needed.</t>
  </si>
  <si>
    <t>Management with appropriate knowledge and experience leads the institution's cybersecurity efforts.</t>
  </si>
  <si>
    <t>Staff with cybersecurity responsibilities have the requisite qualifications to perform the necessary tasks of the position.</t>
  </si>
  <si>
    <t>Employment candidates, contractors, and third parties are subject to background verification proportional to the confidentiality of the data accessed, business requirements, and acceptable risk.</t>
  </si>
  <si>
    <t>The institution benchmarks its cybersecurity staffing against peers to identify whether its recruitment, retention, and succession planning are commensurate.</t>
  </si>
  <si>
    <t>Dedicated cybersecurity staff develops, or contributes to developing, integrated enterprise-level security and cyber defense strategies.</t>
  </si>
  <si>
    <t>Annual information security training is provided. (FFIEC Information
Security Booklet, page 66)</t>
  </si>
  <si>
    <t>Annual information security training includes incident response, current cyber threats (e.g., phishing, spear phishing, social engineering, and mobile security), and emerging issues. (FFIEC Information Security Booklet, page 66)</t>
  </si>
  <si>
    <t>Situational awareness materials are made available to employees when prompted by highly visible cyber events or by regulatory alerts. (FFIEC Information Security Booklet, page 7)</t>
  </si>
  <si>
    <t>Customer awareness materials are readily available (e.g., DHS’ Cybersecurity Awareness Month materials). (FFIEC E-Banking Work Program, Objective 6-3)</t>
  </si>
  <si>
    <t>The institution has a program for continuing cybersecurity training and skill development for cybersecurity staff.</t>
  </si>
  <si>
    <t>Management is provided cybersecurity training relevant to their job responsibilities.</t>
  </si>
  <si>
    <t>Employees with privileged account permissions receive additional cybersecurity training commensurate with their levels of responsibility.</t>
  </si>
  <si>
    <t>Business units are provided cybersecurity training relevant to their particular business risks.</t>
  </si>
  <si>
    <t>The institution validates the effectiveness of training (e.g., social engineering or phishing tests).</t>
  </si>
  <si>
    <t>Management incorporates lessons learned from social engineering and phishing exercises to improve the employee awareness programs.</t>
  </si>
  <si>
    <t>Cybersecurity awareness information is provided to retail customers and commercial clients at least annually.</t>
  </si>
  <si>
    <t>Business units are provided cybersecurity training relevant to their particular business risks, over and above what is required of the institution as a whole.</t>
  </si>
  <si>
    <t>The institution routinely updates its training to security staff to adapt to new threats.</t>
  </si>
  <si>
    <t>The institution has formal standards of conduct that hold all employees accountable for complying with cybersecurity policies and procedures.</t>
  </si>
  <si>
    <t xml:space="preserve">Cyber risks are actively discussed at business unit meetings. </t>
  </si>
  <si>
    <t>Employees have a clear understanding of how to identify and escalate potential cybersecurity issues.</t>
  </si>
  <si>
    <t>Management ensures performance plans are tied to compliance with cybersecurity policies and standards in order to hold employees accountable.</t>
  </si>
  <si>
    <t>The risk culture requires formal consideration of cyber risks in all business decisions.</t>
  </si>
  <si>
    <t>Cyber risk reporting is presented and discussed at the independent risk management meetings.</t>
  </si>
  <si>
    <t>The institution belongs or subscribes to a threat and vulnerability information sharing source(s) that provides information on threats (e.g., Financial Services Information Sharing and Analysis Center [FS-ISAC], U.S. Computer Emergency Readiness Team [US-CERT]). (FFIEC E- Banking Work Program, page 28)</t>
  </si>
  <si>
    <t>Threat information is used to monitor threats and vulnerabilities. (FFIEC Information Security Booklet, page 83)</t>
  </si>
  <si>
    <t>Threat information is used to enhance internal risk management and controls. (FFIEC Information Security Booklet, page 4)</t>
  </si>
  <si>
    <t>A formal threat intelligence program is implemented and includes subscription to threat feeds from external providers and internal sources.</t>
  </si>
  <si>
    <t>Protocols are implemented for collecting information from industry peers and government.</t>
  </si>
  <si>
    <t>A read-only, central repository of cyber threat intelligence is maintained.</t>
  </si>
  <si>
    <t>A cyber intelligence model is used for gathering threat information.</t>
  </si>
  <si>
    <t>Threat intelligence is automatically received from multiple sources in real time.</t>
  </si>
  <si>
    <t>The institution’s threat intelligence includes information related to geopolitical events that could increase cybersecurity threat levels.</t>
  </si>
  <si>
    <t>A threat analysis system automatically correlates threat data to specific risks and then takes risk-based automated actions while alerting management.</t>
  </si>
  <si>
    <t>The institution is investing in the development of new threat intelligence and collaboration mechanisms (e.g., technologies, business processes) that will transform how information is gathered and shared.</t>
  </si>
  <si>
    <t>Audit log records and other security event logs are reviewed and retained in a secure manner. (FFIEC Information Security Booklet, page 79)</t>
  </si>
  <si>
    <t>Computer event logs are used for investigations once an event has occurred. (FFIEC Information Security Booklet, page 83)</t>
  </si>
  <si>
    <t>A process is implemented to monitor threat information to discover emerging threats.</t>
  </si>
  <si>
    <t>The threat information and analysis process is assigned to a specific group or individual.</t>
  </si>
  <si>
    <t>Monitoring systems operate continuously with adequate support for efficient incident handling.</t>
  </si>
  <si>
    <t>Security processes and technology are centralized and coordinated in a Security Operations Center (SOC) or equivalent.</t>
  </si>
  <si>
    <t>A threat intelligence team is in place that evaluates threat intelligence from multiple sources for credibility, relevance, and exposure.</t>
  </si>
  <si>
    <t>A profile is created for each threat that identifies the likely intent, capability, and target of the threat.</t>
  </si>
  <si>
    <t>Threat information sources that address all components of the threat profile are prioritized and monitored.</t>
  </si>
  <si>
    <t>Threat intelligence is analyzed to develop cyber threat summaries including risks to the institution and specific actions for the institution to consider.</t>
  </si>
  <si>
    <t>A dedicated cyber threat identification and analysis committee or team exists to centralize and coordinate initiatives and communications.</t>
  </si>
  <si>
    <t>Formal processes have been defined to resolve potential conflicts in information received from sharing and analysis centers or other sources.</t>
  </si>
  <si>
    <t>Emerging internal and external threat intelligence and correlated log analysis are used to predict future attacks.</t>
  </si>
  <si>
    <t>Threat intelligence is viewed within the context of the institution's risk profile and risk appetite to prioritize mitigating actions in anticipation of threats.</t>
  </si>
  <si>
    <t>Threat intelligence is used to update architecture and configuration standards.</t>
  </si>
  <si>
    <t>The institution uses multiple sources of intelligence, correlated log analysis, alerts, internal traffic flows, and geopolitical events to predict potential future attacks and attack trends.</t>
  </si>
  <si>
    <t>Highest risk scenarios are used to predict threats against specific business targets.</t>
  </si>
  <si>
    <t>IT systems automatically detect configuration weaknesses based on threat intelligence and alert management so actions can be prioritized.</t>
  </si>
  <si>
    <t>Information security threats are gathered and shared with applicable internal employees. (FFIEC Information Security Booklet, page 83)</t>
  </si>
  <si>
    <t>Contact information for law enforcement and the regulator(s) is maintained and updated regularly. (FFIEC Business Continuity Planning Work Program, Objective I: 5-1)</t>
  </si>
  <si>
    <t>Information about threats is shared with law enforcement and regulators when required or prompted. (FFIEC Information Security Booklet, page 84)</t>
  </si>
  <si>
    <t>A formal and secure process is in place to share threat and vulnerability information with other entities.</t>
  </si>
  <si>
    <t>A representative from the institution participates in law enforcement or information-sharing organization meetings.</t>
  </si>
  <si>
    <t>A formal protocol is in place for sharing threat, vulnerability, and incident information to employees based on their specific job function.</t>
  </si>
  <si>
    <t>Information is shared proactively with the industry, law enforcement, regulators, and information-sharing forums.</t>
  </si>
  <si>
    <t>A process is in place to communicate and collaborate with the public sector regarding cyber threats.</t>
  </si>
  <si>
    <t>Information-sharing agreements are used as needed or required to facilitate sharing threat information with other financial sector organizations or third parties.</t>
  </si>
  <si>
    <t>Management communicates threat intelligence with business risk context and specific risk management recommendations to the business units.</t>
  </si>
  <si>
    <t>Relationships exist with employees of peer institutions for sharing cyber threat intelligence.</t>
  </si>
  <si>
    <t>A network of trust relationships (formal and/or informal) has been established to evaluate information about cyber threats.</t>
  </si>
  <si>
    <t>A mechanism is in place for sharing cyber threat intelligence with business units in real time including the potential financial and operational impact of inaction.</t>
  </si>
  <si>
    <t>A system automatically informs management of the level of business risk specific to the institution and the progress of recommended steps taken to mitigate the risks.</t>
  </si>
  <si>
    <t>The institution is leading efforts to create new sector-wide information- sharing channels to address gaps in external-facing information-sharing mechanisms.</t>
  </si>
  <si>
    <t>The institution has established quantitative and qualitative metrics for the cybersecurity incident response process.</t>
  </si>
  <si>
    <t>Detailed metrics, dashboards, and/or scorecards outlining cyber incidents and events are provided to management and are part of the board meeting package.</t>
  </si>
  <si>
    <t>Employees that are essential to mitigate the risk (e.g., fraud, business resilience) know their role in incident escalation.</t>
  </si>
  <si>
    <t>A communication plan is used to notify other organizations, including third parties, of incidents that may affect them or their customers.</t>
  </si>
  <si>
    <t>An external communication plan is used for notifying media regarding incidents when applicable.</t>
  </si>
  <si>
    <t>Network perimeter defense tools (e.g., border router and firewall) are used. (FFIEC Information Security Booklet, page 33)</t>
  </si>
  <si>
    <t>Systems that are accessed from the Internet or by external parties are protected by firewalls or other similar devices. (FFIEC Information Security Booklet, page 46)</t>
  </si>
  <si>
    <t>All ports are monitored. (FFIEC Information Security Booklet, page 50)</t>
  </si>
  <si>
    <t>Systems configurations (for servers, desktops, routers, etc.) follow industry standards and are enforced. (FFIEC Information Security Booklet, page 56)</t>
  </si>
  <si>
    <t>Ports, functions, protocols and services are prohibited if no longer needed for business purposes. (FFIEC Information Security Booklet, page 50)</t>
  </si>
  <si>
    <t>Access to make changes to systems configurations (including virtual machines and hypervisors) is controlled and monitored. (FFIEC Information Security Booklet, page 56)</t>
  </si>
  <si>
    <t>Programs that can override system, object, network, virtual machine, and application controls are restricted. (FFIEC Information Security Booklet, page 41)</t>
  </si>
  <si>
    <t>System sessions are locked after a pre-defined period of inactivity and are terminated after pre-defined conditions are met. (FFIEC Information Security Booklet, page 23)</t>
  </si>
  <si>
    <t>Wireless network environments require security settings with strong encryption for authentication and transmission. (*N/A if there are no wireless networks.) (FFIEC Information Security Booklet, page 40)</t>
  </si>
  <si>
    <t>Up to date antivirus and anti-malware tools are used. (FFIEC Information Security Booklet, page 78)</t>
  </si>
  <si>
    <t>Antivirus and intrusion detection/prevention systems (IDS/IPS) detect and block actual and attempted attacks or intrusions.</t>
  </si>
  <si>
    <t>Technical controls prevent unauthorized devices, including rogue wireless access devices and removable media, from connecting to the internal network(s).</t>
  </si>
  <si>
    <t>There is a firewall at each Internet connection and between any
Demilitarized Zone (DMZ) and internal network(s).</t>
  </si>
  <si>
    <t>A risk-based solution is in place at the institution or Internet hosting provider to mitigate disruptive cyber attacks (e.g., DDoS attacks).</t>
  </si>
  <si>
    <t>Guest wireless networks are fully segregated from the internal network(s). (*N/A if there are no wireless networks.)</t>
  </si>
  <si>
    <t>Domain Name System Security Extensions (DNSSEC) is deployed across the enterprise.</t>
  </si>
  <si>
    <t>Critical systems supported by legacy technologies are regularly reviewed to identify for potential vulnerabilities, upgrade opportunities, or new defense layers.</t>
  </si>
  <si>
    <t>Controls for unsupported systems are implemented and tested.</t>
  </si>
  <si>
    <t>The enterprise network is segmented in multiple, separate trust/security zones with defense-in-depth strategies (e.g., logical network segmentation, hard backups, air-gapping) to mitigate attacks.</t>
  </si>
  <si>
    <t>Security controls are used for remote access to all administrative consoles, including restricted virtual systems.</t>
  </si>
  <si>
    <t>Wireless network environments have perimeter firewalls that are implemented and configured to restrict unauthorized traffic. (*N/A if there are no wireless networks.)</t>
  </si>
  <si>
    <t>Wireless networks use strong encryption with encryption keys that are changed frequently. (*N/A if there are no wireless networks.)</t>
  </si>
  <si>
    <t>The broadcast range of the wireless network(s) is confined to institution- controlled boundaries. (*N/A if there are no wireless networks.)</t>
  </si>
  <si>
    <t>Technical measures are in place to prevent the execution of unauthorized code on institution owned or managed devices, network infrastructure, and systems components.</t>
  </si>
  <si>
    <t>Network environments and virtual instances are designed and configured to restrict and monitor traffic between trusted and untrusted zones.</t>
  </si>
  <si>
    <t>Only one primary function is permitted per server to prevent functions that require different security levels from co-existing on the same server.</t>
  </si>
  <si>
    <t>Anti-spoofing measures are in place to detect and block forged source IP addresses from entering the network.</t>
  </si>
  <si>
    <t>The institution risk scores all of its infrastructure assets and updates in real time based on threats, vulnerabilities, or operational changes.</t>
  </si>
  <si>
    <t>Automated controls are put in place based on risk scores to infrastructure assets, including automatically disconnecting affected assets.</t>
  </si>
  <si>
    <t>The institution proactively seeks to identify control gaps that may be used as part of a zero-day attack.</t>
  </si>
  <si>
    <t>Confidential data are encrypted when transmitted across public or untrusted networks (e.g., Internet). (FFIEC Information Security Booklet, page 51)</t>
  </si>
  <si>
    <t>Mobile devices (e.g., laptops, tablets, and removable media) are encrypted if used to store confidential data. (*N/A if mobile devices are not used.) (FFIEC Information Security Booklet, page 51)</t>
  </si>
  <si>
    <t>Remote access to critical systems by employees, contractors, and third parties uses encrypted connections and multifactor authentication. (FFIEC Information Security Booklet, page 45)</t>
  </si>
  <si>
    <t>Administrative, physical, or technical controls are in place to prevent users without administrative responsibilities from installing unauthorized software. (FFIEC Information Security Booklet, page 25)</t>
  </si>
  <si>
    <t>Customer service (e.g., the call center) utilizes formal procedures to authenticate customers commensurate with the risk of the transaction or request. (FFIEC Information Security Booklet, page 19)</t>
  </si>
  <si>
    <t>Data is disposed of or destroyed according to documented requirements and within expected time frames. (FFIEC Information Security Booklet, page 66)</t>
  </si>
  <si>
    <t>Employee access is granted to systems and confidential data based on job responsibilities and the principles of least privilege. (FFIEC Information Security Booklet, page 19)</t>
  </si>
  <si>
    <t>Employee access to systems and confidential data provides for separation of duties. (FFIEC Information Security Booklet, page 19)</t>
  </si>
  <si>
    <t>Elevated privileges (e.g., administrator privileges) are limited and tightly controlled (e.g., assigned to individuals, not shared, and require stronger password controls). (FFIEC Information Security Booklet, page 19)</t>
  </si>
  <si>
    <t>User access reviews are performed periodically for all systems and applications based on the risk to the application or system. (FFIEC Information Security Booklet, page 18)</t>
  </si>
  <si>
    <t>Changes to physical and logical user access, including those that result from voluntary and involuntary terminations, are submitted to and approved by appropriate personnel. (FFIEC Information Security Booklet, page 18)</t>
  </si>
  <si>
    <t>Access controls include password complexity and limits to password attempts and reuse. (FFIEC Information Security Booklet, page 66)</t>
  </si>
  <si>
    <t>Production and non-production environments are segregated to prevent unauthorized access or changes to information assets. (*N/A if no production environment exists at the institution or the institution’s third party.) (FFIEC Information Security Booklet, page 64)</t>
  </si>
  <si>
    <t>Physical security controls are used to prevent unauthorized access to information systems and telecommunication systems. (FFIEC Information Security Booklet, page 47)</t>
  </si>
  <si>
    <t>All default passwords and unnecessary default accounts are changed before system implementation. (FFIEC Information Security Booklet, page 61)</t>
  </si>
  <si>
    <t>Customer access to Internet-based products or services requires authentication controls (e.g., layered controls, multifactor) that are commensurate with the risk. (FFIEC Information Security Booklet, page 21)</t>
  </si>
  <si>
    <t>All passwords are encrypted in storage and in transit. (FFIEC Information Security Booklet, page 21)</t>
  </si>
  <si>
    <t>Changes to user access permissions trigger automated notices to appropriate personnel.</t>
  </si>
  <si>
    <t>Administrators have two accounts: one for administrative use and one for general purpose, non-administrative tasks.</t>
  </si>
  <si>
    <t>Use of customer data in non-production environments complies with legal, regulatory, and internal policy requirements for concealing or removing of sensitive data elements.</t>
  </si>
  <si>
    <t>Physical access to high-risk or confidential systems is restricted, logged, and unauthorized access is blocked.</t>
  </si>
  <si>
    <t>Controls are in place to prevent unauthorized access to cryptographic keys.</t>
  </si>
  <si>
    <t>The institution has implemented tools to prevent unauthorized access to or exfiltration of confidential data.</t>
  </si>
  <si>
    <t>Controls are in place to prevent unauthorized escalation of user privileges.</t>
  </si>
  <si>
    <t>Access controls are in place for database administrators to prevent unauthorized downloading or transmission of confidential data.</t>
  </si>
  <si>
    <t>All physical and logical access is removed immediately upon notification of involuntary termination and within 24 hours of an employee’s voluntary departure.</t>
  </si>
  <si>
    <t>Multifactor authentication and/or layered controls have been implemented to secure all third-party access to the institution's network and/or systems and applications.</t>
  </si>
  <si>
    <t>Multifactor authentication (e.g., tokens, digital certificates) techniques are used for employee access to high-risk systems as identified in the risk assessment(s). (*N/A if no high risk systems.)</t>
  </si>
  <si>
    <t>Customer authentication for high-risk transactions includes methods to prevent malware and man-in-the-middle attacks (e.g., using visual transaction signing).</t>
  </si>
  <si>
    <t>Adaptive access controls de-provision or isolate an employee, third-party, or customer credentials to minimize potential damage if malicious behavior is suspected.</t>
  </si>
  <si>
    <t>Unstructured confidential data are tracked and secured through an identity-aware, cross-platform storage system that protects against internal threats, monitors user access, and tracks changes.</t>
  </si>
  <si>
    <t>Tokenization is used to substitute unique values for confidential information (e.g., virtual credit card).</t>
  </si>
  <si>
    <t>The institution is leading efforts to create new technologies and processes for managing customer, employee, and third-party authentication and access.</t>
  </si>
  <si>
    <t>Real-time risk mitigation is taken based on automated risk scoring of user credentials.</t>
  </si>
  <si>
    <t>Tools automatically block attempted access from unpatched employee and third-party devices.</t>
  </si>
  <si>
    <t>Tools automatically block attempted access by unregistered devices to internal networks.</t>
  </si>
  <si>
    <t>The institution has controls to prevent the unauthorized addition of new connections.</t>
  </si>
  <si>
    <t>Controls are in place to prevent unauthorized individuals from copying confidential data to removable media.</t>
  </si>
  <si>
    <t>Antivirus and anti-malware tools are deployed on end-point devices (e.g., workstations, laptops, and mobile devices).</t>
  </si>
  <si>
    <t>The institution wipes data remotely on mobile devices when a device is missing or stolen. (*N/A if mobile devices are not used.)</t>
  </si>
  <si>
    <t>Mobile devices with access to the institution’s data are centrally managed for antivirus and patch deployment. (*N/A if mobile devices are not used.)</t>
  </si>
  <si>
    <t>Data loss prevention controls or devices are implemented for inbound and outbound communications (e.g., e-mail, FTP, Telnet, prevention of large file transfers).</t>
  </si>
  <si>
    <t>Mobile device management includes integrity scanning (e.g., jailbreak/rooted detection). (*N/A if mobile devices are not used.)</t>
  </si>
  <si>
    <t>Mobile devices connecting to the corporate network for storing and accessing company information allow for remote software version/patch validation. (*N/A if mobile devices are not used.)</t>
  </si>
  <si>
    <t>Employees’ and third parties’ devices (including mobile) without the latest security patches are quarantined and patched before the device is granted access to the network.</t>
  </si>
  <si>
    <t>Confidential data and applications on mobile devices are only accessible via a secure, isolated sandbox or a secure container.</t>
  </si>
  <si>
    <t>Developers working for the institution follow secure program coding practices, as part of a system development life cycle (SDLC), that meet industry standards. (FFIEC Information Security Booklet, page 56)</t>
  </si>
  <si>
    <t>The security controls of internally developed software are periodically reviewed and tested. (*N/A if there is no software development.) (FFIEC Information Security Booklet, page 59)</t>
  </si>
  <si>
    <t>The security controls in internally developed software code are independently reviewed before migrating the code to production. (*N/A if there is no software development.) (FFIEC Development and Acquisition Booklet, page 2)</t>
  </si>
  <si>
    <t>Intellectual property and production code are held in escrow. (*N/A if there is no production code to hold in escrow.) (FFIEC Development and Acquisition Booklet, page 39)</t>
  </si>
  <si>
    <t>Processes are in place to mitigate vulnerabilities identified as part of the secure development of systems and applications.</t>
  </si>
  <si>
    <t>The security of applications, including Web-based applications connected to the Internet, is tested against known types of cyber attacks (e.g., SQL injection, cross-site scripting, buffer overflow) before implementation or following significant changes.</t>
  </si>
  <si>
    <t>Software code executables and scripts are digitally signed to confirm the software author and guarantee that the code has not been altered or corrupted.</t>
  </si>
  <si>
    <t>A risk-based, independent information assurance function evaluates the security of internal applications.</t>
  </si>
  <si>
    <t>Vulnerabilities identified through a static code analysis are remediated before implementing newly developed or changed applications into production.</t>
  </si>
  <si>
    <t>Independent code reviews are completed on internally developed or vendor-provided custom applications to ensure there are no security gaps.</t>
  </si>
  <si>
    <t>All interdependencies between applications and services have been identified.</t>
  </si>
  <si>
    <t>Independent testing (including penetration testing and vulnerability scanning) is conducted according to the risk assessment for external- facing systems and the internal network. (FFIEC Information Security Booklet, page 61)</t>
  </si>
  <si>
    <t>Antivirus and anti-malware tools are used to detect attacks. (FFIEC Information Security Booklet, page 55)</t>
  </si>
  <si>
    <t>E-mail protection mechanisms are used to filter for common cyber threats (e.g., attached malware or malicious links). (FFIEC Information Security Booklet, page 39)</t>
  </si>
  <si>
    <t>Firewall rules are audited or verified at least quarterly. (FFIEC Information Security Booklet, page 82)</t>
  </si>
  <si>
    <t>Independent penetration testing of network boundary and critical Web- facing applications is performed routinely to identify security control gaps.</t>
  </si>
  <si>
    <t>Independent penetration testing is performed on Internet-facing applications or systems before they are launched or undergo significant change.</t>
  </si>
  <si>
    <t>Vulnerability scanning is conducted and analyzed before deployment/redeployment of new/existing devices.</t>
  </si>
  <si>
    <t>Processes are in place to monitor potential insider activity that could lead to data theft or destruction.</t>
  </si>
  <si>
    <t>Antivirus and anti-malware tools are updated automatically.</t>
  </si>
  <si>
    <t>Firewall rules are updated routinely.</t>
  </si>
  <si>
    <t>Audit or risk management resources review the penetration testing scope and results to help determine the need for rotating companies based on the quality of the work.</t>
  </si>
  <si>
    <t>E-mails and attachments are automatically scanned to detect malware and are blocked when malware is present.</t>
  </si>
  <si>
    <t>Weekly vulnerability scanning is rotated among environments to scan all environments throughout the year.</t>
  </si>
  <si>
    <t>Penetration tests include cyber attack simulations and/or real-world tactics and techniques such as red team testing to detect control gaps in employee behavior, security defenses, policies, and resources.</t>
  </si>
  <si>
    <t>Automated tool(s) proactively identifies high-risk behavior signaling an employee who may pose an insider threat.</t>
  </si>
  <si>
    <t>User tasks and content (e.g., opening an e-mail attachment) are automatically isolated in a secure container or virtual environment so that malware can be analyzed but cannot access vital data, end-point operating systems, or applications on the institution’s network.</t>
  </si>
  <si>
    <t>Vulnerability scanning is performed on a weekly basis across all environments.</t>
  </si>
  <si>
    <t>The institution is able to detect anomalous activities through monitoring across the environment. (FFIEC Information Security Booklet, page 32)</t>
  </si>
  <si>
    <t>Customer transactions generating anomalous activity alerts are monitored and reviewed. (FFIEC Wholesale Payments Booklet, page 12)</t>
  </si>
  <si>
    <t>Access to critical systems by third parties is monitored for unauthorized or unusual activity. (FFIEC Outsourcing Booklet, page 26)</t>
  </si>
  <si>
    <t>Elevated privileges are monitored. (FFIEC Information Security Booklet, page 19)</t>
  </si>
  <si>
    <t>Logs of physical and/or logical access are reviewed following events. (FFIEC Information Security Booklet, page 73)</t>
  </si>
  <si>
    <t>Systems are in place to detect anomalous behavior automatically during customer, employee, and third-party authentication.</t>
  </si>
  <si>
    <t>Security logs are reviewed regularly.</t>
  </si>
  <si>
    <t xml:space="preserve">Logs provide traceability for all system access by individual users. </t>
  </si>
  <si>
    <t>Thresholds have been established to determine activity within logs that would warrant management response.</t>
  </si>
  <si>
    <t>Tools actively monitor security logs for anomalous behavior and alert within established parameters.</t>
  </si>
  <si>
    <t>Audit logs are backed up to a centralized log server or media that is difficult to alter.</t>
  </si>
  <si>
    <t>Thresholds for security logging are evaluated periodically.</t>
  </si>
  <si>
    <t>Anomalous activity and other network and system alerts are correlated across business units to detect and prevent multifaceted attacks (e.g., simultaneous account takeover and DDoS attack).</t>
  </si>
  <si>
    <t>Tools to detect unauthorized data mining are used.</t>
  </si>
  <si>
    <t>Online customer transactions are actively monitored for anomalous behavior.</t>
  </si>
  <si>
    <t>An automated tool triggers system and/or fraud alerts when customer logins occur within a short period of time but from physically distant IP locations.</t>
  </si>
  <si>
    <t>External transfers from customer accounts generate alerts and require review and authorization if anomalous behavior is detected.</t>
  </si>
  <si>
    <t>A system is in place to monitor and analyze employee behavior (network use patterns, work hours, and known devices) to alert on anomalous activities.</t>
  </si>
  <si>
    <t>An automated tool(s) is in place to detect and prevent data mining by insider threats.</t>
  </si>
  <si>
    <t>Tags on fictitious confidential data or files are used to provide advanced alerts of potential malicious activity when the data is accessed.</t>
  </si>
  <si>
    <t>The institution has a mechanism for real-time automated risk scoring of threats.</t>
  </si>
  <si>
    <t>The institution is developing new technologies that will detect potential insider threats and block activity in real time.</t>
  </si>
  <si>
    <t>A normal network activity baseline is established. (FFIEC Information
Security Booklet, page 77)</t>
  </si>
  <si>
    <t>Mechanisms (e.g., antivirus alerts, log event alerts) are in place to alert management to potential attacks. (FFIEC Information Security Booklet, page 78)</t>
  </si>
  <si>
    <t>Processes are in place to monitor for the presence of unauthorized users, devices, connections, and software. (FFIEC Information Security Work Program, Objective II: M-9)</t>
  </si>
  <si>
    <t>Responsibilities for monitoring and reporting suspicious systems activity have been assigned. (FFIEC Information Security Booklet, page 83)</t>
  </si>
  <si>
    <t>The physical environment is monitored to detect potential unauthorized access. (FFIEC Information Security Booklet, page 47)</t>
  </si>
  <si>
    <t>Controls or tools (e.g., data loss prevention) are in place to detect potential unauthorized or unintentional transmissions of confidential data.</t>
  </si>
  <si>
    <t>Event detection processes are proven reliable.</t>
  </si>
  <si>
    <t>Specialized security monitoring is used for critical assets throughout the infrastructure.</t>
  </si>
  <si>
    <t>Automated tools detect unauthorized changes to critical system files, firewalls, IPS, IDS, or other security devices.</t>
  </si>
  <si>
    <t>Real-time network monitoring and detection is implemented and incorporates sector-wide event information.</t>
  </si>
  <si>
    <t>Real-time alerts are automatically sent when unauthorized software, hardware, or changes occur.</t>
  </si>
  <si>
    <t>Tools are in place to actively correlate event information from multiple sources and send alerts based on established parameters.</t>
  </si>
  <si>
    <t>The institution is leading efforts to develop event detection systems that will correlate in real time when events are about to occur.</t>
  </si>
  <si>
    <t>The institution is leading the development effort to design new technologies that will detect potential insider threats and block activity in real time.</t>
  </si>
  <si>
    <t>A patch management program is implemented and ensures that software and firmware patches are applied in a timely manner. (FFIEC Information Security Booklet, page 62)</t>
  </si>
  <si>
    <t>Patch management reports are reviewed and reflect missing security patches. (FFIEC Development and Acquisition Booklet, page 50)</t>
  </si>
  <si>
    <t>Patches are tested before being applied to systems and/or software.  (FFIEC Operations Booklet, page 22)</t>
  </si>
  <si>
    <t>A formal process is in place to acquire, test, and deploy software patches based on criticality.</t>
  </si>
  <si>
    <t>An automated tool(s) is used to identify missing security patches as well as the number of days since each patch became available.</t>
  </si>
  <si>
    <t>Missing patches across all environments are prioritized and tracked.</t>
  </si>
  <si>
    <t xml:space="preserve">Systems are configured to retrieve patches automatically. </t>
  </si>
  <si>
    <t>Operational impact is evaluated before deploying security patches.</t>
  </si>
  <si>
    <t>Patch monitoring software is installed on all servers to identify any missing patches for the operating system software, middleware, database, and other key software.</t>
  </si>
  <si>
    <t>The institution monitors patch management reports to ensure security patches are tested and implemented within aggressive time frames (e.g., 0-30 days).</t>
  </si>
  <si>
    <t>The institution develops security patches or bug fixes or contributes to open source code development for systems it uses.</t>
  </si>
  <si>
    <t>Segregated or separate systems are in place that mirror production systems allowing for rapid testing and implementation of patches and provide for rapid fallback when needed.</t>
  </si>
  <si>
    <t>Data is destroyed or wiped on hardware and portable/mobile media when a device is missing, stolen, or no longer needed.</t>
  </si>
  <si>
    <t>Formal processes are in place to resolve weaknesses identified during penetration testing.</t>
  </si>
  <si>
    <t>Remediation efforts are confirmed by conducting a follow-up vulnerability scan.</t>
  </si>
  <si>
    <t>Penetration testing is repeated to confirm that medium- and high-risk, exploitable vulnerabilities have been resolved.</t>
  </si>
  <si>
    <t>Security investigations, forensic analysis, and remediation are performed by qualified staff or third parties.</t>
  </si>
  <si>
    <t>Generally accepted and appropriate forensic procedures, including chain of custody, are used to gather and present evidence to support potential legal action.</t>
  </si>
  <si>
    <t>The maintenance and repair of organizational assets are performed by authorized individuals with approved and controlled tools.</t>
  </si>
  <si>
    <t>The maintenance and repair of organizational assets are logged in a timely manner.</t>
  </si>
  <si>
    <t>The critical business processes that are dependent on external connectivity have been identified. (FFIEC Information Security Booklet, page 9)</t>
  </si>
  <si>
    <t>Data flow diagrams are in place and document information flow to external parties. (FFIEC Information Security Booklet, page 10)</t>
  </si>
  <si>
    <t>The institution ensures that third-party connections are authorized. (FFIEC Information Security Booklet, page 17)</t>
  </si>
  <si>
    <t>A network diagram is in place and identifies all external connections. (FFIEC Information Security Booklet, page 9)</t>
  </si>
  <si>
    <t>Critical business processes have been mapped to the supporting external connections.</t>
  </si>
  <si>
    <t>The network diagram is updated when connections with third parties change or at least annually.</t>
  </si>
  <si>
    <t>Network and systems diagrams are stored in a secure manner with proper restrictions on access.</t>
  </si>
  <si>
    <t>Controls for primary and backup third-party connections are monitored and tested on a regular basis.</t>
  </si>
  <si>
    <t>A validated asset inventory is used to create comprehensive diagrams depicting data repositories, data flow, infrastructure, and connectivity.</t>
  </si>
  <si>
    <t>Security controls are designed and verified to detect and prevent intrusions from third-party connections.</t>
  </si>
  <si>
    <t>Monitoring controls cover all external connections (e.g., third-party service providers, business partners, customers).</t>
  </si>
  <si>
    <t>Monitoring controls cover all internal network-to-network connections.</t>
  </si>
  <si>
    <t>The security architecture is validated and documented before network connection infrastructure changes.</t>
  </si>
  <si>
    <t>The institution works closely with third-party service providers to maintain and improve the security of external connections.</t>
  </si>
  <si>
    <t>Diagram(s) of external connections is interactive, shows real-time changes to the network connection infrastructure, new connections, and volume fluctuations, and alerts when risks arise.</t>
  </si>
  <si>
    <t>The institution's connections can be segmented or severed instantaneously to prevent contagion from cyber attacks.</t>
  </si>
  <si>
    <t>Risk-based due diligence is performed on prospective third parties before contracts are signed, including reviews of their background, reputation, financial condition, stability, and security controls. (FFIEC Information Security Booklet, page 69)</t>
  </si>
  <si>
    <t>A risk assessment is conducted to identify criticality of service providers. (FFIEC Outsourcing Booklet, page 6)</t>
  </si>
  <si>
    <t>A list of third-party service providers is maintained. (FFIEC Outsourcing Booklet, page 19)</t>
  </si>
  <si>
    <t>A formal process exists to analyze assessments of third-party cybersecurity controls.</t>
  </si>
  <si>
    <t>The board or an appropriate board committee reviews a summary of due diligence results including management’s recommendations to use third parties that will affect the institution’s inherent risk profile.</t>
  </si>
  <si>
    <t>A process is in place to confirm that the institution’s third-party service providers conduct due diligence of their third parties (e.g., subcontractors).</t>
  </si>
  <si>
    <t>Pre-contract, physical site visits of high-risk vendors are conducted by the institution or by a qualified third party.</t>
  </si>
  <si>
    <t>A continuous process improvement program is in place for third-party due diligence activity.</t>
  </si>
  <si>
    <t>Audits of high-risk vendors are conducted on an annual basis.</t>
  </si>
  <si>
    <t>The institution promotes sector-wide efforts to build due diligence mechanisms that lead to in-depth and efficient security and resilience reviews.</t>
  </si>
  <si>
    <t>The institution is leading efforts to develop new auditable processes and for conducting due diligence and ongoing monitoring of cybersecurity risks posed by third parties.</t>
  </si>
  <si>
    <t>Formal contracts that address relevant security and privacy requirements are in place for all third parties that process, store, or transmit confidential data or provide critical services. (FFIEC Information Security Booklet, page 7)</t>
  </si>
  <si>
    <t>Contracts acknowledge that the third party is responsible for the security of the institution’s confidential data that it possesses, stores, processes, or transmits. (FFIEC Information Security Booklet, page 12)</t>
  </si>
  <si>
    <t>Contracts stipulate that the third-party security controls are regularly reviewed and validated by an independent party. (FFIEC Information Security Booklet, page 12)</t>
  </si>
  <si>
    <t>Contracts identify the recourse available to the institution should the third party fail to meet defined security requirements. (FFIEC Outsourcing Booklet, page 12)</t>
  </si>
  <si>
    <t>Contracts establish responsibilities for responding to security incidents. (FFIEC E-Banking Booklet, page 22)</t>
  </si>
  <si>
    <t>Contracts specify the security requirements for the return or destruction of data upon contract termination. (FFIEC Outsourcing Booklet, page 15)</t>
  </si>
  <si>
    <t>Responsibility for notification of direct and indirect security incidents and vulnerabilities is documented in contracts or service-level agreements (SLAs).</t>
  </si>
  <si>
    <t>Contracts stipulate geographic limits on where data can be stored or transmitted.</t>
  </si>
  <si>
    <t>Responsibilities for managing devices (e.g., firewalls, routers) that secure connections with third parties are formally documented in the contract.</t>
  </si>
  <si>
    <t>Contracts require third-party service provider’s security policies meet or
exceed those of the institution.</t>
  </si>
  <si>
    <t>A third-party termination/exit strategy has been established and validated with management.</t>
  </si>
  <si>
    <t>The third-party risk assessment is updated regularly. (FFIEC Outsourcing Booklet, page 3)</t>
  </si>
  <si>
    <t>Audits, assessments, and operational performance reports are obtained and reviewed regularly validating security controls for critical third parties. (FFIEC Information Security Booklet, page 86)</t>
  </si>
  <si>
    <t>Ongoing monitoring practices include reviewing critical third-parties’ resilience plans. (FFIEC Outsourcing Booklet, page 19)</t>
  </si>
  <si>
    <t>A process to identify new third-party relationships is in place, including identifying new relationships that were established without formal approval.</t>
  </si>
  <si>
    <t>A formal program assigns responsibility for ongoing oversight of third- party access.</t>
  </si>
  <si>
    <t>Monitoring of third parties is scaled, in terms of depth and frequency, according to the risk of the third parties.</t>
  </si>
  <si>
    <t>Automated reminders or ticklers are in place to identify when required third-party information needs to be obtained or analyzed.</t>
  </si>
  <si>
    <t>Third-party employee access to the institution's confidential data are tracked actively based on the principles of least privilege.</t>
  </si>
  <si>
    <t>Periodic on-site assessments of high-risk vendors are conducted to ensure appropriate security controls are in place.</t>
  </si>
  <si>
    <t>The institution has documented how it will react and respond to cyber incidents. (FFIEC Business Continuity Planning Booklet, page 4)</t>
  </si>
  <si>
    <t>Communication channels exist to provide employees a means for reporting information security events in a timely manner. (FFIEC Information Security Booklet, page 83)</t>
  </si>
  <si>
    <t>Roles and responsibilities for incident response team members are defined. (FFIEC Information Security Booklet, page 84)</t>
  </si>
  <si>
    <t>The institution plans to use business continuity, disaster recovery, and data backup programs to recover operations following an incident. (FFIEC Information Security Booklet, page 71)</t>
  </si>
  <si>
    <t>A formal backup and recovery plan exists for all critical business lines. (FFIEC Business Continuity Planning Booklet, page 4)</t>
  </si>
  <si>
    <t>The response team includes individuals with a wide range of backgrounds and expertise, from many different areas within the institution (e.g., management, legal, public relations, as well as information technology). (FFIEC Information Security Booklet, page 84)</t>
  </si>
  <si>
    <t>The remediation plan and process outlines the mitigating actions, resources, and time parameters.</t>
  </si>
  <si>
    <t>The corporate disaster recovery, business continuity, and crisis management plans have integrated consideration of cyber incidents.</t>
  </si>
  <si>
    <t>Alternative processes have been established to continue critical activity within a reasonable time period.</t>
  </si>
  <si>
    <t>Business impact analyses have been updated to include cybersecurity.</t>
  </si>
  <si>
    <t>Due diligence has been performed on technical sources, consultants, or forensic service firms that could be called to assist the institution during or following an incident.</t>
  </si>
  <si>
    <t>A strategy is in place to coordinate and communicate with internal and external stakeholders during or following a cyber attack.</t>
  </si>
  <si>
    <t>Plans are in place to re-route or substitute critical functions and/or services that may be affected by a successful attack on Internet-facing systems.</t>
  </si>
  <si>
    <t>A direct cooperative or contractual agreement(s) is in place with an incident response organization(s) or provider(s) to assist rapidly with mitigation efforts.</t>
  </si>
  <si>
    <t>Lessons learned from real-life cyber incidents and attacks on the institution and other organizations are used to improve the institution’s risk mitigation capabilities and response plan.</t>
  </si>
  <si>
    <t>Methods for responding to and recovering from cyber incidents are tightly woven throughout the business units’ disaster recovery, business continuity, and crisis management plans.</t>
  </si>
  <si>
    <t>Multiple systems, programs, or processes are implemented into a comprehensive cyber resilience program to sustain, minimize, and recover operations from an array of potentially disruptive and destructive cyber incidents.</t>
  </si>
  <si>
    <t>A process is in place to continuously improve the resilience plan.</t>
  </si>
  <si>
    <t>The incident response plan is designed to ensure recovery from disruption of services, assurance of data integrity, and recovery of lost or corrupted data following a cybersecurity incident.</t>
  </si>
  <si>
    <t>The incident response process includes detailed actions and rule- based triggers for automated response.</t>
  </si>
  <si>
    <t>Scenarios are used to improve incident detection and response.
(FFIEC Information Security Booklet, page 71)</t>
  </si>
  <si>
    <t>Business continuity testing involves collaboration with critical third parties. (FFIEC Business Continuity Planning Booklet, page J-6)</t>
  </si>
  <si>
    <t>Systems, applications, and data recovery is tested at least annually.  (FFIEC Business Continuity Planning Booklet, page J-7)</t>
  </si>
  <si>
    <t>Recovery scenarios include plans to recover from data destruction and impacts to data integrity, data loss, and system and data availability.</t>
  </si>
  <si>
    <t>Widely reported events are used to evaluate and improve the institution's response.</t>
  </si>
  <si>
    <t>Information backups are tested periodically to verify they are accessible and readable.</t>
  </si>
  <si>
    <t>Cyber-attack scenarios are analyzed to determine potential impact to critical business processes.</t>
  </si>
  <si>
    <t>The institution participates in sector-specific cyber exercises or scenarios (e.g., FS-ISAC Cyber Attack (against) Payment Processors (CAPP)).</t>
  </si>
  <si>
    <t>Resilience testing is based on analysis and identification of realistic and highly likely threats as well as new and emerging threats facing the institution.</t>
  </si>
  <si>
    <t>The critical online systems and processes are tested to withstand stresses for extended periods (e.g., DDoS).</t>
  </si>
  <si>
    <t>The results of cyber event exercises are used to improve the incident response plan and automated triggers.</t>
  </si>
  <si>
    <t>Resilience testing is comprehensive and coordinated across all critical business functions.</t>
  </si>
  <si>
    <t>The institution validates that it is able to recover from cyber events similar to by known sophisticated attacks at other organizations.</t>
  </si>
  <si>
    <t>Incident response testing evaluates the institution from an attacker's perspective to determine how the institution or its assets at critical third parties may be targeted.</t>
  </si>
  <si>
    <t>The institution corrects root causes for problems discovered during cybersecurity resilience testing.</t>
  </si>
  <si>
    <t>Cybersecurity incident scenarios involving significant financial loss are used to stress test the institution's risk management.</t>
  </si>
  <si>
    <t>The institution tests the ability to shift business processes or functions between different processing centers or technology systems for cyber incidents without interruption to business or loss of productivity or data.</t>
  </si>
  <si>
    <t>The institution has validated that it is able to remediate systems damaged by zero-day attacks to maintain current recovery time objectives.</t>
  </si>
  <si>
    <t>The institution is leading the development of more realistic test environments.</t>
  </si>
  <si>
    <t>Cyber incident scenarios are used to stress test potential financial losses across the sector.</t>
  </si>
  <si>
    <t>Alert parameters are set for detecting information security incidents that prompt mitigating actions. (FFIEC Information Security Booklet, page 43)</t>
  </si>
  <si>
    <t>System performance reports contain information that can be used as a risk indicator to detect information security incidents. (FFIEC Information Security Booklet, page 86)</t>
  </si>
  <si>
    <t>Tools and processes are in place to detect, alert, and trigger the incident response program. (FFIEC Information Security Booklet, page 84)</t>
  </si>
  <si>
    <t>The incident response program is triggered when anomalous behaviors and attack patterns or signatures are detected.</t>
  </si>
  <si>
    <t>The institution has the ability to discover infiltration, before the attacker traverses across systems, establishes a foothold, steals information, or causes damage to data and systems.</t>
  </si>
  <si>
    <t>Incidents are detected in real time through automated processes that include instant alerts to appropriate personnel who can respond.</t>
  </si>
  <si>
    <t>Network and system alerts are correlated across business units to better detect and prevent multifaceted attacks (e.g., simultaneous DDoS attack and account takeover).</t>
  </si>
  <si>
    <t>Incident detection processes are capable of correlating events across the enterprise.</t>
  </si>
  <si>
    <t>Sophisticated and adaptive technologies are deployed that can detect and alert the incident response team of specific tasks when threat indicators across the enterprise indicate potential external and internal threats.</t>
  </si>
  <si>
    <t>Automated tools are implemented to provide specialized security monitoring based on the risk of the assets to detect and alert incident response teams in real time.</t>
  </si>
  <si>
    <t>The incident response plan is designed to prioritize incidents, enabling a rapid response for significant cybersecurity incidents or vulnerabilities.</t>
  </si>
  <si>
    <t>A process is in place to help contain incidents and restore operations with minimal service disruption.</t>
  </si>
  <si>
    <t>Containment and mitigation strategies are developed for multiple incident types (e.g., DDoS, malware).</t>
  </si>
  <si>
    <t>Procedures include containment strategies and notifying potentially impacted third parties.</t>
  </si>
  <si>
    <t>Processes are in place to trigger the incident response program when an incident occurs at a third party.</t>
  </si>
  <si>
    <t>Analysis of events is used to improve the institution's security measures and policies.</t>
  </si>
  <si>
    <t xml:space="preserve">Records are generated to support incident investigation and mitigation. </t>
  </si>
  <si>
    <t>The institution calls upon third parties, as needed, to provide mitigation services</t>
  </si>
  <si>
    <t>Analysis of security incidents is performed in the early stages of an intrusion to minimize the impact of the incident.</t>
  </si>
  <si>
    <t>Any changes to systems/applications or to access entitlements necessary for incident management are reviewed by management for formal approval before implementation.</t>
  </si>
  <si>
    <t>Processes are in place to ensure assets affected by a security incident that cannot be returned to operational status are quarantined, removed, disposed of, and/or replaced.</t>
  </si>
  <si>
    <t>Processes are in place to ensure that restored assets are appropriately reconfigured and thoroughly tested before being placed back into operation.</t>
  </si>
  <si>
    <t>The incident management function collaborates effectively with the cyber threat intelligence function during an incident.</t>
  </si>
  <si>
    <t>Links between threat intelligence, network operations, and incident response allow for proactive response to potential incidents.</t>
  </si>
  <si>
    <t>Technical measures apply defense-in-depth techniques such as deep- packet inspection and black holing for detection and timely response to network-based attacks associated with anomalous ingress or egress traffic patterns and/or DDoS attacks.</t>
  </si>
  <si>
    <t>The institution’s risk management of significant cyber incidents results in
limited to no disruptions to critical services.</t>
  </si>
  <si>
    <t>The technology infrastructure has been engineered to limit the effects of a cyber attack on the production environment from migrating to the backup environment (e.g., air-gapped environment and processes).</t>
  </si>
  <si>
    <t>Procedures exist to notify customers, regulators, and law enforcement as required or necessary when the institution becomes aware of an incident involving the unauthorized access to or use of sensitive customer information. (FFIEC Information Security Booklet, page 84)</t>
  </si>
  <si>
    <t>The institution prepares an annual report of security incidents or violations for the board or an appropriate board committee. (FFIEC Information Security Booklet, page 5)</t>
  </si>
  <si>
    <t>Incidents are classified, logged, and tracked. (FFIEC Operations Booklet, page 28)</t>
  </si>
  <si>
    <t>A process exists to contact personnel who are responsible for analyzing and responding to an incident. (FFIEC Information Security Booklet, page 83)</t>
  </si>
  <si>
    <t>Criteria have been established for escalating cyber incidents or vulnerabilities to the board and senior management based on the potential impact and criticality of the risk.</t>
  </si>
  <si>
    <t>Regulators, law enforcement, and service providers, as appropriate, are notified when the institution is aware of any unauthorized access to systems or a cyber incident occurs that could result in degradation of services.</t>
  </si>
  <si>
    <t>Tracked cyber incidents are correlated for trend analysis and reporting.</t>
  </si>
  <si>
    <t>4: External Dependency Management</t>
  </si>
  <si>
    <t>1: Governance</t>
  </si>
  <si>
    <t>2: Risk Management</t>
  </si>
  <si>
    <t>3: Resources</t>
  </si>
  <si>
    <t>4: Training &amp; Culture</t>
  </si>
  <si>
    <t>1: Threat Intelligence</t>
  </si>
  <si>
    <t>2: Monitoring &amp; Analyzing</t>
  </si>
  <si>
    <t>3: Information Sharing</t>
  </si>
  <si>
    <t>1: Preventative Controls</t>
  </si>
  <si>
    <t>2: Detective Controls</t>
  </si>
  <si>
    <t>3: Corrective Controls</t>
  </si>
  <si>
    <t>1: Connections</t>
  </si>
  <si>
    <t>2: Relationship Management</t>
  </si>
  <si>
    <t>1: Incident Resilience Planning and Strategy</t>
  </si>
  <si>
    <t>2: Detection, Response, and Mitigation</t>
  </si>
  <si>
    <t>3: Escalation and Reporting</t>
  </si>
  <si>
    <t>1:Oversight</t>
  </si>
  <si>
    <t>2: Strategy / Policies</t>
  </si>
  <si>
    <t>3: IT Asset Management</t>
  </si>
  <si>
    <t>1: Risk Management Program</t>
  </si>
  <si>
    <t>2: Risk Assessment</t>
  </si>
  <si>
    <t>3: Audit</t>
  </si>
  <si>
    <t>1: Staffing</t>
  </si>
  <si>
    <t>1: Training</t>
  </si>
  <si>
    <t>2: Culture</t>
  </si>
  <si>
    <t>1: Threat Intelligence and Information</t>
  </si>
  <si>
    <t>1: Monitoring and Analyzing</t>
  </si>
  <si>
    <t>1: Infrastructure Management</t>
  </si>
  <si>
    <t>2: Access and Data Management</t>
  </si>
  <si>
    <t>3: Device / End-Point Security</t>
  </si>
  <si>
    <t>4: Secure Coding</t>
  </si>
  <si>
    <t>1: Threat and Vulnerability Detection</t>
  </si>
  <si>
    <t>2: Anomalous Activity Detection</t>
  </si>
  <si>
    <t>3: Event Detection</t>
  </si>
  <si>
    <t>1: Patch Management</t>
  </si>
  <si>
    <t>2: Remediation</t>
  </si>
  <si>
    <t>1: Due Diligence</t>
  </si>
  <si>
    <t>2: Contracts</t>
  </si>
  <si>
    <t>3: Ongoing Monitoring</t>
  </si>
  <si>
    <t>1: Planning</t>
  </si>
  <si>
    <t>2: Testing</t>
  </si>
  <si>
    <t>1: Detection</t>
  </si>
  <si>
    <t>2: Response and Mitigation</t>
  </si>
  <si>
    <t>1: Escalation and Reporting</t>
  </si>
  <si>
    <t>1: Information Sharing</t>
  </si>
  <si>
    <t>There is a process to formally discuss and estimate potential expenses associated with cybersecurity incidents as part of the budgeting process.</t>
  </si>
  <si>
    <t>The board or an appropriate board committee has cybersecurity expertise or engages experts to assist with oversight responsibilities.</t>
  </si>
  <si>
    <t>The board or an appropriate board committee discusses ways for management to develop cybersecurity improvements that may be adopted sector-wide.</t>
  </si>
  <si>
    <t>Appendix A Baseline Mapping</t>
  </si>
  <si>
    <t>Mapping Number</t>
  </si>
  <si>
    <t>The institution has an information security strategy that integrates technology, policies, procedures, and training to mitigate risk. (FFIEC Information Security Booklet, page 3)</t>
  </si>
  <si>
    <t>N/A</t>
  </si>
  <si>
    <t>D1.G.Ov.B.1</t>
  </si>
  <si>
    <t>D1.G.Ov.B.2</t>
  </si>
  <si>
    <t>D1.G.Ov.B.3</t>
  </si>
  <si>
    <t>D1.G.Ov.B.4</t>
  </si>
  <si>
    <t>D1.G.Ov.B.5</t>
  </si>
  <si>
    <t>D1.G.Ov.E.1</t>
  </si>
  <si>
    <t>D1.G.Ov.E.2</t>
  </si>
  <si>
    <t>D1.G.Ov.E.3</t>
  </si>
  <si>
    <t>D1.G.Ov.E.4</t>
  </si>
  <si>
    <t>D1.G.Ov.Int.1</t>
  </si>
  <si>
    <t>D1.G.Ov.Int.2</t>
  </si>
  <si>
    <t>D1.G.Ov.Int.3</t>
  </si>
  <si>
    <t>D1.G.Ov.Int.4</t>
  </si>
  <si>
    <t>D1.G.Ov.Int.5</t>
  </si>
  <si>
    <t>D1.G.Ov.Int.6</t>
  </si>
  <si>
    <t>D1.G.Ov.Int.7</t>
  </si>
  <si>
    <t>D1.G.Ov.Int.8</t>
  </si>
  <si>
    <t>D1.G.Ov.A.1</t>
  </si>
  <si>
    <t>D1.G.Ov.A.2</t>
  </si>
  <si>
    <t>D1.G.Ov.A.3</t>
  </si>
  <si>
    <t>D1.G.Ov.A.4</t>
  </si>
  <si>
    <t>D1.G.Ov.A.5</t>
  </si>
  <si>
    <t>D1.G.Ov.A.6</t>
  </si>
  <si>
    <t>D1.G.Ov.Inn.1</t>
  </si>
  <si>
    <t>D1.G.Ov.Inn.2</t>
  </si>
  <si>
    <t>D1.G.SP.B.1</t>
  </si>
  <si>
    <t>D1.G.SP.B.2</t>
  </si>
  <si>
    <t>D1.G.SP.B.3</t>
  </si>
  <si>
    <t>D1.G.SP.B.4</t>
  </si>
  <si>
    <t>D1.G.SP.B.5</t>
  </si>
  <si>
    <t>D1.G.SP.B.6</t>
  </si>
  <si>
    <t>D1.G.SP.E.1</t>
  </si>
  <si>
    <t>D1.G.SP.E.2</t>
  </si>
  <si>
    <t>D1.G.SP.E.3</t>
  </si>
  <si>
    <t>D1.G.SP.Int.1</t>
  </si>
  <si>
    <t>D1.G.SP.Int.2</t>
  </si>
  <si>
    <t>D1.G.SP.Int.3</t>
  </si>
  <si>
    <t>D1.G.SP.Int.4</t>
  </si>
  <si>
    <t>D1.G.SP.Int.5</t>
  </si>
  <si>
    <t>D1.G.SP.A.1</t>
  </si>
  <si>
    <t>D1.G.SP.A.2</t>
  </si>
  <si>
    <t>D1.G.SP.A.3</t>
  </si>
  <si>
    <t>D1.G.SP.A.4</t>
  </si>
  <si>
    <t>D1.G.SP.A.5</t>
  </si>
  <si>
    <t>D1.G.SP.Inn.1</t>
  </si>
  <si>
    <t>D1.G.IT.B.1</t>
  </si>
  <si>
    <t>D1.G.IT.B.2</t>
  </si>
  <si>
    <t>D1.G.IT.B.3</t>
  </si>
  <si>
    <t>D1.G.IT.B.4</t>
  </si>
  <si>
    <t>D1.G.IT.E.1</t>
  </si>
  <si>
    <t>D1.G.IT.E.2</t>
  </si>
  <si>
    <t>D1.G.IT.E.3</t>
  </si>
  <si>
    <t>D1.G.IT.E.4</t>
  </si>
  <si>
    <t>D1.G.IT.Int.1</t>
  </si>
  <si>
    <t>D1.G.IT.Int.2</t>
  </si>
  <si>
    <t>D1.G.IT.A.1</t>
  </si>
  <si>
    <t>D1.G.IT.A.2</t>
  </si>
  <si>
    <t>D1.G.IT.A.3</t>
  </si>
  <si>
    <t>D1.G.IT.A.4</t>
  </si>
  <si>
    <t>D1.G.IT.Inn.1</t>
  </si>
  <si>
    <t>D1.G.IT.Inn.2</t>
  </si>
  <si>
    <t>D1.RM.RMP.B.1</t>
  </si>
  <si>
    <t>D1.RM.RMP.E.1</t>
  </si>
  <si>
    <t>D1.RM.RMP.E.2</t>
  </si>
  <si>
    <t>D1.RM.RMP.E.3</t>
  </si>
  <si>
    <t>D1.RM.RMP.Int.1</t>
  </si>
  <si>
    <t>D1.RM.RMP.Int.2</t>
  </si>
  <si>
    <t>D1.RM.RMP.Int.3</t>
  </si>
  <si>
    <t>D1.RM.RMP.Int.4</t>
  </si>
  <si>
    <t>D1.RM.RMP.Int.5</t>
  </si>
  <si>
    <t>D1.RM.RMP.A.1</t>
  </si>
  <si>
    <t>D1.RM.RMP.A.2</t>
  </si>
  <si>
    <t>D1.RM.RMP.A.3</t>
  </si>
  <si>
    <t>D1.RM.RMP.A.4</t>
  </si>
  <si>
    <t>D1.RM.RMP.A.5</t>
  </si>
  <si>
    <t>D1.RM.RMP.Inn.1</t>
  </si>
  <si>
    <t>D1.RM.RMP.Inn.2</t>
  </si>
  <si>
    <t>D1.RM.RA.B.1</t>
  </si>
  <si>
    <t>D1.RM.RA.B.2</t>
  </si>
  <si>
    <t>D1.RM.RA.B.3</t>
  </si>
  <si>
    <t>D1.RM.RA.E.1</t>
  </si>
  <si>
    <t>D1.RM.RA.E.2</t>
  </si>
  <si>
    <t>D1.RM.RA.E.3</t>
  </si>
  <si>
    <t>D1.RM.RA.Int.1</t>
  </si>
  <si>
    <t>D1.RM.RA.A.1</t>
  </si>
  <si>
    <t>D1.RM.RA.Inn.1</t>
  </si>
  <si>
    <t>D1.RM.RA.Inn.2</t>
  </si>
  <si>
    <t>D1.RM.RA.Inn.3</t>
  </si>
  <si>
    <t>D1.RM.Au.B.2</t>
  </si>
  <si>
    <t>D1.RM.Au.B.3</t>
  </si>
  <si>
    <t>D1.RM.Au.B.4</t>
  </si>
  <si>
    <t>D1.RM.Au.E.1</t>
  </si>
  <si>
    <t>D1.RM.Au.E.2</t>
  </si>
  <si>
    <t>D1.RM.Au.E.3</t>
  </si>
  <si>
    <t>D1.RM.Au.E.4</t>
  </si>
  <si>
    <t>D1.RM.Au.E.5</t>
  </si>
  <si>
    <t>D1.RM.Au.Int.1</t>
  </si>
  <si>
    <t>D1.RM.Au.Int.2</t>
  </si>
  <si>
    <t>D1.RM.Au.Int.3</t>
  </si>
  <si>
    <t>D1.RM.Au.Int.4</t>
  </si>
  <si>
    <t>D1.RM.Au.A.1</t>
  </si>
  <si>
    <t>D1.RM.Au.A.2</t>
  </si>
  <si>
    <t>D1.RM.Au.A.3</t>
  </si>
  <si>
    <t>D1.RM.Au.Inn.1</t>
  </si>
  <si>
    <t>D1.RM.Au.Inn.2</t>
  </si>
  <si>
    <t>D1.R.S.B.2</t>
  </si>
  <si>
    <t>D1.R.S.E.1</t>
  </si>
  <si>
    <t>D1.R.S.Int.1</t>
  </si>
  <si>
    <t>D1.R.S.A.1</t>
  </si>
  <si>
    <t>D1.R.S.A.2</t>
  </si>
  <si>
    <t>D1.R.S.Inn.1</t>
  </si>
  <si>
    <t>D1.TC.Tr.B.1</t>
  </si>
  <si>
    <t>D1.TC.Tr.B.2</t>
  </si>
  <si>
    <t>D1.TC.Tr.B.3</t>
  </si>
  <si>
    <t>D1.TC.Tr.B.4</t>
  </si>
  <si>
    <t>D1.TC.Tr.E.1</t>
  </si>
  <si>
    <t>D1.TC.Tr.E.2</t>
  </si>
  <si>
    <t>D1.TC.Tr.E.3</t>
  </si>
  <si>
    <t>D1.TC.Tr.E.4</t>
  </si>
  <si>
    <t>D1.TC.Tr.E.5</t>
  </si>
  <si>
    <t>D1.TC.Tr.Int.1</t>
  </si>
  <si>
    <t>D1.TC.Tr.Int.2</t>
  </si>
  <si>
    <t>D1.TC.Tr.Int.3</t>
  </si>
  <si>
    <t>D1.TC.Tr.Int.4</t>
  </si>
  <si>
    <t>D1.TC.Tr.A.1</t>
  </si>
  <si>
    <t>D1.TC.Tr.Inn.1</t>
  </si>
  <si>
    <t>D1.TC.Cu.B.1</t>
  </si>
  <si>
    <t>D1.TC.Cu.E.1</t>
  </si>
  <si>
    <t>D1.TC.Cu.E.2</t>
  </si>
  <si>
    <t>D1.TC.Cu.E.3</t>
  </si>
  <si>
    <t>D1.TC.Cu.Int.1</t>
  </si>
  <si>
    <t>D1.TC.Cu.Int.2</t>
  </si>
  <si>
    <t>D1.TC.Cu.Int.3</t>
  </si>
  <si>
    <t>D1.TC.Cu.A.1</t>
  </si>
  <si>
    <t>D1.TC.Cu.Inn.1</t>
  </si>
  <si>
    <t>D2.TI.Ti.B.2</t>
  </si>
  <si>
    <t>D2.TI.Ti.E.1</t>
  </si>
  <si>
    <t>D2.TI.Ti.Int.2</t>
  </si>
  <si>
    <t>D2.TI.Ti.Int.3</t>
  </si>
  <si>
    <t>D2.TI.Ti.A.1</t>
  </si>
  <si>
    <t>D2.TI.Ti.A.2</t>
  </si>
  <si>
    <t>D2.TI.Ti.A.3</t>
  </si>
  <si>
    <t>D2.TI.Ti.Inn.1</t>
  </si>
  <si>
    <t>D2.TI.Ti.Inn.2</t>
  </si>
  <si>
    <t>D2.MA.Ma.B.1</t>
  </si>
  <si>
    <t>D2.MA.Ma.B.2</t>
  </si>
  <si>
    <t>D2.MA.Ma.E.1</t>
  </si>
  <si>
    <t>D2.MA.Ma.E.2</t>
  </si>
  <si>
    <t>D2.MA.Ma.E.3</t>
  </si>
  <si>
    <t>D2.MA.Ma.E.4</t>
  </si>
  <si>
    <t>D2.MA.Ma.Int.1</t>
  </si>
  <si>
    <t>D2.MA.Ma.Int.2</t>
  </si>
  <si>
    <t>D2.MA.Ma.Int.3</t>
  </si>
  <si>
    <t>D2.MA.Ma.Int.4</t>
  </si>
  <si>
    <t>D2.MA.Ma.A.1</t>
  </si>
  <si>
    <t>D2.MA.Ma.A.2</t>
  </si>
  <si>
    <t>D2.MA.Ma.A.3</t>
  </si>
  <si>
    <t>D2.MA.Ma.A.4</t>
  </si>
  <si>
    <t>D2.MA.Ma.A.5</t>
  </si>
  <si>
    <t>D2.MA.Ma.Inn.1</t>
  </si>
  <si>
    <t>D2.MA.Ma.Inn.2</t>
  </si>
  <si>
    <t>D2.MA.Ma.Inn.3</t>
  </si>
  <si>
    <t>D2.IS.Is.B.1</t>
  </si>
  <si>
    <t>D2.IS.Is.B.2</t>
  </si>
  <si>
    <t>D2.IS.Is.B.3</t>
  </si>
  <si>
    <t>D2.IS.Is.E.1</t>
  </si>
  <si>
    <t>D2.IS.Is.E.2</t>
  </si>
  <si>
    <t>D2.IS.Is.Int.1</t>
  </si>
  <si>
    <t>D2.IS.Is.Int.2</t>
  </si>
  <si>
    <t>D2.IS.Is.Int.3</t>
  </si>
  <si>
    <t>D2.IS.Is.Int.4</t>
  </si>
  <si>
    <t>D2.IS.Is.A.1</t>
  </si>
  <si>
    <t>D2.IS.Is.A.2</t>
  </si>
  <si>
    <t>D2.IS.Is.A.3</t>
  </si>
  <si>
    <t>D2.IS.Is.Inn.1</t>
  </si>
  <si>
    <t>D2.IS.Is.Inn.2</t>
  </si>
  <si>
    <t>D2.IS.Is.Inn.3</t>
  </si>
  <si>
    <t>D3.PC.Im.B.1</t>
  </si>
  <si>
    <t>D3.PC.Im.B.2</t>
  </si>
  <si>
    <t>D3.PC.Im.B.3</t>
  </si>
  <si>
    <t>D3.PC.Im.B.4</t>
  </si>
  <si>
    <t>D3.PC.Im.B.5</t>
  </si>
  <si>
    <t>D3.PC.Im.B.6</t>
  </si>
  <si>
    <t>D3.PC.Im.B.7</t>
  </si>
  <si>
    <t>D3.PC.Im.B.8</t>
  </si>
  <si>
    <t>D3.PC.Im.B.9</t>
  </si>
  <si>
    <t>D3.PC.Im.B.10</t>
  </si>
  <si>
    <t>D3.PC.Im.E.1</t>
  </si>
  <si>
    <t>D3.PC.Im.E.2</t>
  </si>
  <si>
    <t>D3.PC.Im.E.3</t>
  </si>
  <si>
    <t>D3.PC.Im.E.4</t>
  </si>
  <si>
    <t>D3.PC.Im.E.5</t>
  </si>
  <si>
    <t>D3.PC.Im.E.6</t>
  </si>
  <si>
    <t>D3.PC.Im.E.7</t>
  </si>
  <si>
    <t>D3.PC.Im.E.8</t>
  </si>
  <si>
    <t>D3.PC.Im.Int.1</t>
  </si>
  <si>
    <t>D3.PC.Im.Int.2</t>
  </si>
  <si>
    <t>D3.PC.Im.Int.3</t>
  </si>
  <si>
    <t>D3.PC.Im.Int.4</t>
  </si>
  <si>
    <t>D3.PC.Im.Int.5</t>
  </si>
  <si>
    <t>D3.PC.Im.Int.6</t>
  </si>
  <si>
    <t>D3.PC.Im.A.1</t>
  </si>
  <si>
    <t>D3.PC.Im.A.2</t>
  </si>
  <si>
    <t>D3.PC.Im.A.3</t>
  </si>
  <si>
    <t>D3.PC.Im.Inn.1</t>
  </si>
  <si>
    <t>D3.PC.Im.Inn.2</t>
  </si>
  <si>
    <t>D3.PC.Im.Inn.3</t>
  </si>
  <si>
    <t>D3.PC.Im.Inn.4</t>
  </si>
  <si>
    <t>D3.PC.Am.B.1</t>
  </si>
  <si>
    <t>D3.PC.Am.B.2</t>
  </si>
  <si>
    <t>D3.PC.Am.B.3</t>
  </si>
  <si>
    <t>D3.PC.Am.B.4</t>
  </si>
  <si>
    <t>D3.PC.Am.B.5</t>
  </si>
  <si>
    <t>D3.PC.Am.B.6</t>
  </si>
  <si>
    <t>D3.PC.Am.B.7</t>
  </si>
  <si>
    <t>D3.PC.Am.B.8</t>
  </si>
  <si>
    <t>D3.PC.Am.B.9</t>
  </si>
  <si>
    <t>D3.PC.Am.B.10</t>
  </si>
  <si>
    <t>D3.PC.Am.B.11</t>
  </si>
  <si>
    <t>D3.PC.Am.B.12</t>
  </si>
  <si>
    <t>D3.PC.Am.B.13</t>
  </si>
  <si>
    <t>D3.PC.Am.B.14</t>
  </si>
  <si>
    <t>D3.PC.Am.B.15</t>
  </si>
  <si>
    <t>D3.PC.Am.B.16</t>
  </si>
  <si>
    <t>D3.PC.Am.B.17</t>
  </si>
  <si>
    <t>D3.PC.Am.B.18</t>
  </si>
  <si>
    <t>D3.PC.Am.E.1</t>
  </si>
  <si>
    <t>D3.PC.Am.E.2</t>
  </si>
  <si>
    <t>D3.PC.Am.E.3</t>
  </si>
  <si>
    <t>D3.PC.Am.E.4</t>
  </si>
  <si>
    <t>D3.PC.Am.E.5</t>
  </si>
  <si>
    <t>D3.PC.Am.Int.1</t>
  </si>
  <si>
    <t>D3.PC.Am.Int.2</t>
  </si>
  <si>
    <t>D3.PC.Am.Int.3</t>
  </si>
  <si>
    <t>D3.PC.Am.Int.4</t>
  </si>
  <si>
    <t>D3.PC.Am.Int.5</t>
  </si>
  <si>
    <t>D3.PC.Am.Int.6</t>
  </si>
  <si>
    <t>D3.PC.Am.Int.7</t>
  </si>
  <si>
    <t>D3.PC.Am.Int.8</t>
  </si>
  <si>
    <t>D3.PC.Am.A.1</t>
  </si>
  <si>
    <t>D3.PC.Am.A.2</t>
  </si>
  <si>
    <t>D3.PC.Am.Inn.1</t>
  </si>
  <si>
    <t>D3.PC.Am.Inn.2</t>
  </si>
  <si>
    <t>D3.PC.Am.Inn.3</t>
  </si>
  <si>
    <t>D3.PC.Am.Inn.4</t>
  </si>
  <si>
    <t>D3.PC.Am.Inn.5</t>
  </si>
  <si>
    <t>D3.PC.De.B.1</t>
  </si>
  <si>
    <t>D3.PC.De.E.1</t>
  </si>
  <si>
    <t>D3.PC.De.E.2</t>
  </si>
  <si>
    <t>D3.PC.De.E.3</t>
  </si>
  <si>
    <t>D3.PC.De.E.4</t>
  </si>
  <si>
    <t>D3.PC.De.E.5</t>
  </si>
  <si>
    <t>D3.PC.De.E.6</t>
  </si>
  <si>
    <t>D3.PC.De.E.7</t>
  </si>
  <si>
    <t>D3.PC.De.Int.1</t>
  </si>
  <si>
    <t>D3.PC.De.Int.2</t>
  </si>
  <si>
    <t>D3.PC.De.Int.3</t>
  </si>
  <si>
    <t>D3.PC.De.A.1</t>
  </si>
  <si>
    <t>D3.PC.De.A.2</t>
  </si>
  <si>
    <t>D3.PC.De.Inn.1</t>
  </si>
  <si>
    <t>D3.PC.Se.B.1</t>
  </si>
  <si>
    <t>D3.PC.Se.B.2</t>
  </si>
  <si>
    <t>D3.PC.Se.B.3</t>
  </si>
  <si>
    <t>D3.PC.Se.B.4</t>
  </si>
  <si>
    <t>D3.PC.Se.E.1</t>
  </si>
  <si>
    <t>D3.PC.Se.Int.1</t>
  </si>
  <si>
    <t>D3.PC.Se.Int.2</t>
  </si>
  <si>
    <t>D3.PC.Se.Int.3</t>
  </si>
  <si>
    <t>D3.PC.Se.Int.4</t>
  </si>
  <si>
    <t>D3.PC.Se.A.1</t>
  </si>
  <si>
    <t>D3.PC.Se.A.2</t>
  </si>
  <si>
    <t>D3.PC.Se.A.3</t>
  </si>
  <si>
    <t>D3.PC.Se.Inn.1</t>
  </si>
  <si>
    <t>D3.DC.Th.B.1</t>
  </si>
  <si>
    <t>D3.DC.Th.B.2</t>
  </si>
  <si>
    <t>D3.DC.Th.B.3</t>
  </si>
  <si>
    <t>D3.DC.Th.B.4</t>
  </si>
  <si>
    <t>D3.DC.Th.E.1</t>
  </si>
  <si>
    <t>D3.DC.Th.E.2</t>
  </si>
  <si>
    <t>D3.DC.Th.E.3</t>
  </si>
  <si>
    <t>D3.DC.Th.E.4</t>
  </si>
  <si>
    <t>D3.DC.Th.E.5</t>
  </si>
  <si>
    <t>D3.DC.Th.E.6</t>
  </si>
  <si>
    <t>D3.DC.Th.Int.1</t>
  </si>
  <si>
    <t>D3.DC.Th.Int.2</t>
  </si>
  <si>
    <t>D3.DC.Th.A.1</t>
  </si>
  <si>
    <t>D3.DC.Th.A.2</t>
  </si>
  <si>
    <t>D3.DC.Th.A.3</t>
  </si>
  <si>
    <t>D3.DC.Th.Inn.1</t>
  </si>
  <si>
    <t>D3.DC.Th.Inn.2</t>
  </si>
  <si>
    <t>D3.DC.An.B.1</t>
  </si>
  <si>
    <t>D3.DC.An.B.2</t>
  </si>
  <si>
    <t>D3.DC.An.B.3</t>
  </si>
  <si>
    <t>D3.DC.An.B.4</t>
  </si>
  <si>
    <t>D3.DC.An.B.5</t>
  </si>
  <si>
    <t>D3.DC.An.E.1</t>
  </si>
  <si>
    <t>D3.DC.An.E.2</t>
  </si>
  <si>
    <t>D3.DC.An.E.3</t>
  </si>
  <si>
    <t>D3.DC.An.E.4</t>
  </si>
  <si>
    <t>D3.DC.An.Int.1</t>
  </si>
  <si>
    <t>D3.DC.An.Int.2</t>
  </si>
  <si>
    <t>D3.DC.An.Int.3</t>
  </si>
  <si>
    <t>D3.DC.An.Int.4</t>
  </si>
  <si>
    <t>D3.DC.An.Int.5</t>
  </si>
  <si>
    <t>D3.DC.An.Int.6</t>
  </si>
  <si>
    <t>D3.DC.An.A.1</t>
  </si>
  <si>
    <t>D3.DC.An.A.2</t>
  </si>
  <si>
    <t>D3.DC.An.A.3</t>
  </si>
  <si>
    <t>D3.DC.An.A.4</t>
  </si>
  <si>
    <t>D3.DC.An.A.5</t>
  </si>
  <si>
    <t>D3.DC.An.Inn.1</t>
  </si>
  <si>
    <t>D3.DC.An.Inn.2</t>
  </si>
  <si>
    <t>D3.DC.Ev.B.1</t>
  </si>
  <si>
    <t>D3.DC.Ev.B.2</t>
  </si>
  <si>
    <t>D3.DC.Ev.B.3</t>
  </si>
  <si>
    <t>D3.DC.Ev.B.4</t>
  </si>
  <si>
    <t>D3.DC.Ev.B.5</t>
  </si>
  <si>
    <t>D3.DC.Ev.E.1</t>
  </si>
  <si>
    <t>D3.DC.Ev.Int.1</t>
  </si>
  <si>
    <t>D3.DC.Ev.Int.2</t>
  </si>
  <si>
    <t>D3.DC.Ev.Int.3</t>
  </si>
  <si>
    <t>D3.DC.Ev.A.1</t>
  </si>
  <si>
    <t>D3.DC.Ev.A.2</t>
  </si>
  <si>
    <t>D3.DC.Ev.A.3</t>
  </si>
  <si>
    <t>D3.DC.Ev.A.4</t>
  </si>
  <si>
    <t>D3.DC.Ev.Inn.1</t>
  </si>
  <si>
    <t>D3.DC.Ev.Inn.2</t>
  </si>
  <si>
    <t>D3.CC.Pa.B.1</t>
  </si>
  <si>
    <t>D3.CC.Pa.B.2</t>
  </si>
  <si>
    <t>D3.CC.Pa.B.3</t>
  </si>
  <si>
    <t>D3.CC.Pa.E.1</t>
  </si>
  <si>
    <t>D3.CC.Pa.E.2</t>
  </si>
  <si>
    <t>D3.CC.Pa.E.3</t>
  </si>
  <si>
    <t>D3.CC.Pa.E.4</t>
  </si>
  <si>
    <t>D3.CC.Pa.E.5</t>
  </si>
  <si>
    <t>D3.CC.Pa.Int.1</t>
  </si>
  <si>
    <t>D3.CC.Pa.A.1</t>
  </si>
  <si>
    <t>D3.CC.Pa.A.2</t>
  </si>
  <si>
    <t>D3.CC.Pa.Inn.1</t>
  </si>
  <si>
    <t>D3.CC.Pa.Inn.2</t>
  </si>
  <si>
    <t>D3.CC.Re.B.1</t>
  </si>
  <si>
    <t>D3.CC.Re.E.1</t>
  </si>
  <si>
    <t>D3.CC.Re.E.2</t>
  </si>
  <si>
    <t>D3.CC.Re.Int.1</t>
  </si>
  <si>
    <t>D3.CC.Re.Int.2</t>
  </si>
  <si>
    <t>D3.CC.Re.Int.3</t>
  </si>
  <si>
    <t>D3.CC.Re.Int.4</t>
  </si>
  <si>
    <t>D3.CC.Re.Int.5</t>
  </si>
  <si>
    <t>D3.CC.Re.Int.6</t>
  </si>
  <si>
    <t>D3.CC.Re.A.1</t>
  </si>
  <si>
    <t>D3.CC.Re.Inn.1</t>
  </si>
  <si>
    <t>D4.C.Co.B.1</t>
  </si>
  <si>
    <t>D4.C.Co.B.2</t>
  </si>
  <si>
    <t>D4.C.Co.B.3</t>
  </si>
  <si>
    <t>D4.C.Co.B.4</t>
  </si>
  <si>
    <t>D4.C.Co.E.1</t>
  </si>
  <si>
    <t>D4.C.Co.E.2</t>
  </si>
  <si>
    <t>D4.C.Co.E.3</t>
  </si>
  <si>
    <t>D4.C.Co.E.4</t>
  </si>
  <si>
    <t>D4.C.Co.Int.1</t>
  </si>
  <si>
    <t>D4.C.Co.Int.2</t>
  </si>
  <si>
    <t>D4.C.Co.Int.3</t>
  </si>
  <si>
    <t>D4.C.Co.Int.4</t>
  </si>
  <si>
    <t>D4.C.Co.A.1</t>
  </si>
  <si>
    <t>D4.C.Co.A.2</t>
  </si>
  <si>
    <t>D4.C.Co.Inn.1</t>
  </si>
  <si>
    <t>D4.C.Co.Inn.2</t>
  </si>
  <si>
    <t>D4.RM.Dd.B.1</t>
  </si>
  <si>
    <t>D4.RM.Dd.B.2</t>
  </si>
  <si>
    <t>D4.RM.Dd.B.3</t>
  </si>
  <si>
    <t>D4.RM.Dd.E.1</t>
  </si>
  <si>
    <t>D4.RM.Dd.E.2</t>
  </si>
  <si>
    <t>D4.RM.Dd.Int.1</t>
  </si>
  <si>
    <t>D4.RM.Dd.Int.2</t>
  </si>
  <si>
    <t>D4.RM.Dd.A.1</t>
  </si>
  <si>
    <t>D4.RM.Dd.A.2</t>
  </si>
  <si>
    <t>D4.RM.Dd.Inn.1</t>
  </si>
  <si>
    <t>D4.RM.Dd.Inn.2</t>
  </si>
  <si>
    <t>D4.RM.Co.B.1</t>
  </si>
  <si>
    <t>D4.RM.Co.B.2</t>
  </si>
  <si>
    <t>D4.RM.Co.B.3</t>
  </si>
  <si>
    <t>D4.RM.Co.B.4</t>
  </si>
  <si>
    <t>D4.RM.Co.B.5</t>
  </si>
  <si>
    <t>D4.RM.Co.B.6</t>
  </si>
  <si>
    <t>D4.RM.Co.E.1</t>
  </si>
  <si>
    <t>D4.RM.Co.E.2</t>
  </si>
  <si>
    <t>D4.RM.Co.E.3</t>
  </si>
  <si>
    <t>D4.RM.Co.Int.1</t>
  </si>
  <si>
    <t>D4.RM.Co.A.1</t>
  </si>
  <si>
    <t>D4.RM.Co.A.2</t>
  </si>
  <si>
    <t>D4.RM.Co.Inn.1</t>
  </si>
  <si>
    <t>D4.RM.Om.B.1</t>
  </si>
  <si>
    <t>D4.RM.Om.B.2</t>
  </si>
  <si>
    <t>D4.RM.Om.B.3</t>
  </si>
  <si>
    <t>D4.RM.Om.E.1</t>
  </si>
  <si>
    <t>D4.RM.Om.E.2</t>
  </si>
  <si>
    <t>D4.RM.Om.E.3</t>
  </si>
  <si>
    <t>D4.RM.Om.E.4</t>
  </si>
  <si>
    <t>D4.RM.Om.Int.1</t>
  </si>
  <si>
    <t>D4.RM.Om.Int.2</t>
  </si>
  <si>
    <t>D4.RM.Om.A.1</t>
  </si>
  <si>
    <t>D4.RM.Om.Inn.1</t>
  </si>
  <si>
    <t>D5.IR.Pl.B.1</t>
  </si>
  <si>
    <t>D5.IR.Pl.B.2</t>
  </si>
  <si>
    <t>D5.IR.Pl.B.3</t>
  </si>
  <si>
    <t>D5.IR.Pl.B.4</t>
  </si>
  <si>
    <t>D5.IR.Pl.B.5</t>
  </si>
  <si>
    <t>D5.IR.Pl.B.6</t>
  </si>
  <si>
    <t>D5.IR.Pl.E.1</t>
  </si>
  <si>
    <t>D5.IR.Pl.E.2</t>
  </si>
  <si>
    <t>D5.IR.Pl.E.3</t>
  </si>
  <si>
    <t>D5.IR.Pl.E.4</t>
  </si>
  <si>
    <t>D5.IR.Pl.E.5</t>
  </si>
  <si>
    <t>D5.IR.Pl.Int.1</t>
  </si>
  <si>
    <t>D5.IR.Pl.Int.2</t>
  </si>
  <si>
    <t>D5.IR.Pl.Int.3</t>
  </si>
  <si>
    <t>D5.IR.Pl.Int.4</t>
  </si>
  <si>
    <t>D5.IR.Pl.A.1</t>
  </si>
  <si>
    <t>D5.IR.Pl.A.2</t>
  </si>
  <si>
    <t>D5.IR.Pl.A.3</t>
  </si>
  <si>
    <t>D5.IR.Pl.Inn.1</t>
  </si>
  <si>
    <t>D5.IR.Pl.Inn.2</t>
  </si>
  <si>
    <t>D5.IR.Te.B.1</t>
  </si>
  <si>
    <t>D5.IR.Te.B.2</t>
  </si>
  <si>
    <t>D5.IR.Te.B.3</t>
  </si>
  <si>
    <t>D5.IR.Te.E.1</t>
  </si>
  <si>
    <t>D5.IR.Te.E.2</t>
  </si>
  <si>
    <t>D5.IR.Te.E.3</t>
  </si>
  <si>
    <t>D5.IR.Te.Int.1</t>
  </si>
  <si>
    <t>D5.IR.Te.Int.2</t>
  </si>
  <si>
    <t>D5.IR.Te.Int.3</t>
  </si>
  <si>
    <t>D5.IR.Te.Int.4</t>
  </si>
  <si>
    <t>D5.IR.Te.Int.5</t>
  </si>
  <si>
    <t>D5.IR.Te.A.1</t>
  </si>
  <si>
    <t>D5.IR.Te.A.2</t>
  </si>
  <si>
    <t>D5.IR.Te.A.3</t>
  </si>
  <si>
    <t>D5.IR.Te.A.4</t>
  </si>
  <si>
    <t>D5.IR.Te.A.5</t>
  </si>
  <si>
    <t>D5.IR.Te.Inn.1</t>
  </si>
  <si>
    <t>D5.IR.Te.Inn.2</t>
  </si>
  <si>
    <t>D5.IR.Te.Inn.3</t>
  </si>
  <si>
    <t>D5.IR.Te.Inn.4</t>
  </si>
  <si>
    <t>D5.DR.De.B.1</t>
  </si>
  <si>
    <t>D5.DR.De.B.2</t>
  </si>
  <si>
    <t>D5.DR.De.B.3</t>
  </si>
  <si>
    <t>D5.DR.De.E.1</t>
  </si>
  <si>
    <t>D5.DR.De.Int.1</t>
  </si>
  <si>
    <t>D5.DR.De.Int.2</t>
  </si>
  <si>
    <t>D5.DR.De.Int.3</t>
  </si>
  <si>
    <t>D5.DR.De.Int.4</t>
  </si>
  <si>
    <t>D5.DR.De.Int.5</t>
  </si>
  <si>
    <t>D5.DR.De.A.1</t>
  </si>
  <si>
    <t>D5.DR.De.A.2</t>
  </si>
  <si>
    <t>D5.DR.De.Inn.1</t>
  </si>
  <si>
    <t>D5.DR.Re.B.1</t>
  </si>
  <si>
    <t>D5.DR.Re.E.1</t>
  </si>
  <si>
    <t>D5.DR.Re.E.2</t>
  </si>
  <si>
    <t>D5.DR.Re.E.3</t>
  </si>
  <si>
    <t>D5.DR.Re.E.4</t>
  </si>
  <si>
    <t>D5.DR.Re.E.5</t>
  </si>
  <si>
    <t>D5.DR.Re.E.6</t>
  </si>
  <si>
    <t>D5.DR.Re.E.7</t>
  </si>
  <si>
    <t>D5.DR.Re.E.8</t>
  </si>
  <si>
    <t>D5.DR.Re.Int.1</t>
  </si>
  <si>
    <t>D5.DR.Re.Int.2</t>
  </si>
  <si>
    <t>D5.DR.Re.Int.3</t>
  </si>
  <si>
    <t>D5.DR.Re.Int.4</t>
  </si>
  <si>
    <t>D5.DR.Re.A.1</t>
  </si>
  <si>
    <t>D5.DR.Re.A.2</t>
  </si>
  <si>
    <t>D5.DR.Re.A.3</t>
  </si>
  <si>
    <t>D5.DR.Re.Inn.1</t>
  </si>
  <si>
    <t>D5.DR.Re.Inn.2</t>
  </si>
  <si>
    <t>D5.ER.Es.B.1</t>
  </si>
  <si>
    <t>D5.ER.Es.B.2</t>
  </si>
  <si>
    <t>D5.ER.Es.B.3</t>
  </si>
  <si>
    <t>D5.ER.Es.B.4</t>
  </si>
  <si>
    <t>D5.ER.Es.E.1</t>
  </si>
  <si>
    <t>D5.ER.Es.E.2</t>
  </si>
  <si>
    <t>D5.ER.Es.E.3</t>
  </si>
  <si>
    <t>D5.ER.Es.Int.1</t>
  </si>
  <si>
    <t>D5.ER.Es.Int.2</t>
  </si>
  <si>
    <t>D5.ER.Es.Int.3</t>
  </si>
  <si>
    <t>D5.ER.Es.A.1</t>
  </si>
  <si>
    <t>D5.ER.Es.A.2</t>
  </si>
  <si>
    <t>D5.ER.Es.Inn.1</t>
  </si>
  <si>
    <t>Source: IS.B.3: Financial institutions should implement an ongoing security process and institute appropriate governance for the security function, assigning clear and appropriate roles and responsibilities to the board of directors, management, and employees.
Additional reference:1 Information Security and Management Booklets.</t>
  </si>
  <si>
    <t>Source: IS.B.6: Senior management should clearly support all aspects of the information security program… participate in assessing the effect of security issues on the financial institution and its business lines and processes.</t>
  </si>
  <si>
    <t>Source: BCP.B.J-12: Cyber attacks may also be executed in conjunction with disruptive physical events and may affect multiple critical infrastructure sectors (e.g., the telecommunications and energy sectors). Financial institutions and TSPs should consider their susceptibility to simultaneous attacks in their business resilience planning, recovery, and testing strategies.
BCP.WP.10: Determine whether the financial institution's and TSP's risk management strategies are designed to achieve resilience, such as the ability to effectively respond to wide-scale disruptions, including cyber attacks and attacks on multiple critical infrastructure sectors.</t>
  </si>
  <si>
    <t>Source: EB.B.20: Financial institutions should base any decision to implement e-banking products and services on a thorough analysis of the costs and benefits associated with such action. The individuals conducting the cost-benefit analysis should clearly understand the risks associated with e-banking so that cost considerations fully incorporate appropriate risk mitigation controls.
EB.WP.2.2: Determine the adequacy of board and management oversight of e-banking activities with respect to strategy, planning, management reporting, and audit. Determine whether e-banking guidance and risk considerations have been incorporated into the institution's operating policies to an extent appropriate for the size of the financial institution and the nature and scope of its e- banking activities.</t>
  </si>
  <si>
    <t>Source: IS.B.16: Institutions generally should establish defenses that address the network and application layers at external connections, whether from the Internet or service providers.
IS.WP.I.3: Determine the adequacy of the risk assessment process.
IS.WP.I.6: Determine the adequacy of security monitoring.</t>
  </si>
  <si>
    <t>Source: EB.B.28: Each financial institution with external connectivity should ensure the following controls exist internally or at their TSP. Financial institutions should maintain an ongoing awareness of attack threats through membership in information-sharing entities such as the Financial Services - Information Sharing and Analysis Center (FS-ISAC), Infragard, the CERT Coordination Center, private mailing lists, and other security information sources.
EB.WP.4.2: Discuss the institution's e-banking environment with management as applicable.</t>
  </si>
  <si>
    <t>Source: IS.B.16: Financial institutions are required to establish an information security program that meets the requirements of the 501(b) guidelines. Information security policies and procedures are some of the institution's measures and means by which the objectives of the information security program are achieved.
IS.WP.I.4: Evaluate the adequacy of security policies and standards relative to the risk to the institution.
* Operations, Wholesale Payments, Retail Payments</t>
  </si>
  <si>
    <t>Source: IS.B.5: The board should approve written information security policies and the written report on the effectiveness of the information security program at least annually.
* Information Security, Management</t>
  </si>
  <si>
    <t>Source: IS.B.3: The Information Security Strategy (plan to mitigate risk that integrates technology, policies, procedures, and training) should be reviewed and approved by the board of directors.
IS.WP.I.3.2: Determine whether the risk assessment provides adequate support for the security strategy, controls, and monitoring that the financial institution has implemented.
IS.WP.II.L.1: Obtain an understanding of the data security strategy (approach to protecting data, risk assessment, policies and procedures, and review data sensitivity/update assessments).
* Management</t>
  </si>
  <si>
    <t>Source: OT.B.2: Financial institutions should have a comprehensive outsourcing risk management process to govern their TSP relationships.
* E-Banking</t>
  </si>
  <si>
    <t>Source: IS.B.83: The security response center should be governed by policies and procedures that address security incidents.
IS.WP.II.M.15: Evaluate the appropriateness of the security policy in addressing the review of compromised systems.
* E-Banking, Operations</t>
  </si>
  <si>
    <t xml:space="preserve">Source: IS.B.7: 12 CFR 30 II.A. "Information Security Program. Each bank shall implement a comprehensive written information security program that includes administrative, technical, and physical safeguards appropriate to the size and complexity of the bank and the nature and scope of its activities. While all parts of the bank are not required to implement a uniform set of policies, all elements of the information security program must be coordinated."
IS.WP.I.7.3: Evaluate the effectiveness of enterprise-wide security administration. Review security guidance and training provided to ensure awareness among employees and contractors, including annual certification that personnel understand their responsibilities.
* E-Banking, Management, Operations, Wholesale Payments
</t>
  </si>
  <si>
    <t>Source:  IS.B.9: A risk assessment should include an identification of information and the information systems to be protected, including electronic systems and physical components used to access, store, transmit, protect, and eventually dispose of information. Information and information systems can be both paper-based and electronic-based.
IS.WP.I.3.1: Consider whether the institution has identified and ranked information assets (e.g., data, systems, physical locations) according to a rigorous and consistent methodology that considers the risks to customer non-public information as well as the risks to the institution.
* E-Banking, Management, Operations</t>
  </si>
  <si>
    <t>Source: IS.B.12: Prioritizes the risks present due to threats and vulnerabilities to determine the appropriate level of training, controls, and assurance necessary for effective mitigation.
IS.WP.II.M.22: Determine whether an effective process exists to respond in an appropriate and timely manner to newly discovered vulnerabilities.</t>
  </si>
  <si>
    <t xml:space="preserve">Source: IS.B.9: A risk assessment should include an identification of information and the information systems to be protected, including electronic systems and physical components used to access, store, transmit, protect, and eventually dispose of information. Information and information systems can be both paper-based and electronic-based.
IS.WP.I.3.1: Consider whether the institution has identified and ranked information assets (e.g., data, systems, physical locations) according to a rigorous and consistent methodology that considers the risks to customer non-public information as well as the risks to the institution.
</t>
  </si>
  <si>
    <t>Source: IS.B.56: Financial institutions should ensure that systems are developed, acquired, and maintained with appropriate security controls.
IS.WP.I.4.1: Review and evaluate security policies and standards to ensure that they sufficiently address the following area when considering the risks identified by the institution: software development and acquisition, including processes that evaluate the security features and software trustworthiness of code being developed or acquired, as well as change control and configuration management.
* Operations, Wholesale Payments</t>
  </si>
  <si>
    <t>Source: IS.B.68: Policies regarding media handling, disposal, and transit should be implemented to enable the use of protection profiles and otherwise mitigate risks to data.
IS.WP.I.4: Evaluate the adequacy of security policies and standards relative to the risk to the institution. Physical controls over access to hardware, software, storage media, paper records, and facilities. Media handling procedures and restrictions, including procedures for securing, transmitting and disposing of paper and electronic information.</t>
  </si>
  <si>
    <t>Source: IS.B.8: Risk managers should incorporate security issues into their risk assessment process for each risk category. Financial institutions should ensure that security risk assessments adequately consider potential risk in all business lines and risk categories. An adequate risk assessment identifies the value and sensitivity of information and system components and then balances that knowledge with the exposure from threats and vulnerabilities.
IS.WP.I.3.1: Determine the adequacy of the risk assessment process. Review the risk assessment to determine whether the institution has characterized its systems properly and assessed the risks to information assets.
* Information Security, E-Banking, Operations, Wholesale Payments, Outsourcing, Retail
Payments</t>
  </si>
  <si>
    <t>Source: IS.B.12: Prioritizes the risks present due to threats and vulnerabilities to determine the appropriate level of training, controls, and assurance necessary for effective mitigation.
IS.WP.II.M.22: Determine whether an effective process exists to respond in an appropriate and
timely manner to newly discovered vulnerabilities.
* E-Banking, Management, Wholesale Payments, Outsourcing, Retail Payments</t>
  </si>
  <si>
    <t>Source: IS.B.13: Risk assessments should be updated as new information affecting information security risks is identified (e.g., a new threat, vulnerability, adverse test result, hardware change, software change, or configuration change).
IS.WP.I.3.3: Determine the adequacy of the risk assessment process.
* Information Security, E-Banking, Management, Wholesale Payments</t>
  </si>
  <si>
    <t>Source: AUD.B.4: The internal audit manager should be responsible for internal control risk assessments, audit plans, audit programs, and audit reports associated with IT.
* E-Banking, Management, Operations, Retail Payments</t>
  </si>
  <si>
    <t>Source: AUD.B.1: An effective IT audit program should… promote the confidentiality, integrity, and availability of information systems.</t>
  </si>
  <si>
    <t>Source: OPS.B.29: Operations management should periodically review all logs for completeness and ensure they have not been deleted, modified, overwritten, or compromised.</t>
  </si>
  <si>
    <t>Source: IS.B.6: The annual approval should consider the results of management assessments and reviews, internal and external audit activity related to information security, third-party reviews of the information security program and information security measures, and other internal or external reviews designed to assess the adequacy of information security controls.
IS.WP.II.L.2: Review audit and security review reports that summarize if data is protected consistent with the risk assessment.
AUD.B.8: A risk assessment process to describe and analyze the risks inherent in a given line of business.
AUD.WP.I.7.1: Determine the adequacy of the overall audit plan in providing appropriate coverage of IT risks.</t>
  </si>
  <si>
    <t>Source: IS.B.7: Employees should know, understand, and be held accountable for fulfilling their security responsibilities. Financial institutions should define these responsibilities in their security policy.
* Information Security, E-Banking, Management</t>
  </si>
  <si>
    <t>Source: IS.WP.I.2.8: Determine the size and quality of the institution’s security staff. Consider …
adequacy of staffing levels and impact of any turnover.</t>
  </si>
  <si>
    <t>Source: IS.B.66: Providing training to support awareness and policy compliance.
IS.WP.I.7.3: Review security guidance and training provided to ensure awareness among employees and contractors, including annual certification that personnel understand their responsibilities.
* E-Banking, Operations</t>
  </si>
  <si>
    <t xml:space="preserve">Source: IS.B.66: Providing training to support awareness and policy compliance… Training should also address social engineering and the policies and procedures that protect against social engineering attacks.
IS.WP.I.7.3: Review security guidance and training provided to ensure awareness among employees and contractors, including annual certification that personnel understand their responsibilities.
* Operations
</t>
  </si>
  <si>
    <t>Source: IS.B.7: Ensure an effective information security awareness program has been implemented throughout the organization.
IS.WP.I.7.3: Review security guidance and training provided to ensure awareness among employees and contractors, including annual certification that personnel understand their responsibilities.</t>
  </si>
  <si>
    <t>Source: EB.WP.6.3: Review the Web site content for inclusion of the following information which institutions should consider to avoid customer confusion and communicate customer responsibilities … Security policies and customer usage responsibilities (including security disclosures and Internet banking agreements).</t>
  </si>
  <si>
    <t xml:space="preserve">Source: IS.B.7: Employees should know, understand, and be held accountable for fulfilling their security responsibilities. Financial institutions should define these responsibilities in their security policy.
* Information Security, Management
</t>
  </si>
  <si>
    <t>Source: EB.B.28: Financial institutions should maintain an ongoing awareness of attack threats through membership in information-sharing entities such as the Financial Services - Information Sharing and Analysis Center (FS-ISAC), Infragard, the CERT Coordination Center, private mailing lists, and other security information sources.
IS.B.83: Sources of external threat information include industry information sharing and analysis centers (ISACs), Infragard, mailing lists, and commercial reporting services.
IS.WP.I.6.3: Information should include external information on threats and vulnerabilities (ISAC
and other reports) and internal information related to controls and activities.</t>
  </si>
  <si>
    <t>Source: IS.B.83: The security response center should consider, evaluate, and respond to both external threats and internal vulnerabilities. Sources of external threat information include industry information sharing and analysis centers (ISACs), Infragard, mailing lists, and commercial reporting services.
IS.WP.I.6.1: Evaluate the adequacy of information used by the security response center. Information should include external information on threats and vulnerabilities (ISAC and other reports) and internal information related to controls and activities.</t>
  </si>
  <si>
    <t>Source: IS.B.4: Security Process Monitoring and Updating …. This information is used to update the risk assessment, strategy, and controls.
IS.WP.I.3.3: Evaluate the risk assessment process for the effectiveness of the following key practices: multidisciplinary and knowledge-based approach; systematic and centrally controlled; integrated process; accountable activities; documented; knowledge enhancing; and regularly updated.</t>
  </si>
  <si>
    <t>Source: IS.B.79: Institutions should strictly control and monitor access to log files whether on the host or in a centralized logging facility.
IS.WP.II.B.13: Determine whether logs of security-related events are appropriately secured against unauthorized access, change, and deletion for an adequate time period and that reporting to those logs is adequately protected.
* E-Banking, Operations, Retail Payments</t>
  </si>
  <si>
    <t>Source: IS.B.83: Because the identification of incidents requires monitoring and management, response centers frequently use SIM (security information management) tools to assist in the data collection, analysis, classification, and reporting of activities related to security incidents.  
IS.WP.II.G.7: Determine whether appropriate logs are maintained and available to support incident
detection and response efforts.</t>
  </si>
  <si>
    <t>Source: IS.B.83: Reporting policies should address internal and external reporting.
IS.WP.I.6.4: Obtain and evaluate the policies governing security response center functions, including monitoring, classification, escalation, and reporting.</t>
  </si>
  <si>
    <t>Source: BCP.WP.I.5.1: Include(s) emergency preparedness and crisis management plans that…Include an accurate contact tree, as well as primary and emergency contact information, for communicating with employees, service providers, vendors, regulators, municipal authorities, and emergency response personnel.</t>
  </si>
  <si>
    <t>Source: IS.B.84: Preparation … involves defining the policies and procedures that guide the response, assigning responsibilities to individuals, providing appropriate training, formalizing information flows, and selecting, installing, and understanding the tools used in the response effort. Key considerations …include… When and under what circumstances to notify and involve regulators, customers, and law enforcement. This consideration drives certain monitoring
decisions, decisions regarding evidence gathering and preservation, and communications considerations.</t>
  </si>
  <si>
    <t>Source: IS.B.33: Typical perimeter controls include firewalls that operate at different network layers, malicious code prevention, outbound filtering, intrusion detection and prevention devices, and controls over infrastructure services such as domain name service (DNS). Institutions internally hosting Internet-accessible services should consider implementing additional firewall components that include application-level screening.
IS.WP.I.4.1: Evaluate the appropriateness of technical controls mediating access between security domains.
* Information Security, E-Banking, Operations, Wholesale Payments</t>
  </si>
  <si>
    <t>Source: IS.B.46: Management should establish policies restricting remote access and be aware of all remote-access devices attached to their systems.
OPS.B.23: Transmission controls should address both physical and logical risks. In large, complex institutions, management should consider segregating wide area networks (WAN) and local area networks (LAN) segments with firewalls that restrict access as well as the content of inbound and outbound traffic.
IS.WP.I.4: Review security policies and standards to ensure that they sufficiently address the following areas when considering the risks identified by the institution…. Network Access - Remote Access Controls (including wireless, virtual private network [VPN], modems, and Internet-based).
OPS.WP.8.1: Determine whether management has implemented appropriate daily operational controls and processes including… alignment of telecommunication architecture and process with the strategic plan.
* E-Banking, Wholesale Payments</t>
  </si>
  <si>
    <t>Source: IS.B.50: Institutions should consider securing PCs to workstations, locking or removing disk drives and unnecessary physical ports, and using screensaver passwords or automatic timeouts.</t>
  </si>
  <si>
    <t>Source: IS.B.78: Host-based intrusion detection systems are recommended by the NIST for all mission-critical systems, even those that should not allow external access.
IS.WP.II.M.9: Determine whether appropriate detection capabilities exist related to… anti-virus, anti-spyware, and other malware identification alerts.
* Outsourcing</t>
  </si>
  <si>
    <t>Source: IS.B.56: Financial institutions should ensure that systems are developed, acquired, and maintained with appropriate security controls.
IS.WP.II.H: Determine whether management explicitly follows a recognized security standard development process, or adheres to widely recognized industry standards.
* E-Banking, Operations, Wholesale Payments, Outsourcing</t>
  </si>
  <si>
    <t>Source: IS.B.50: Institutions should consider securing PCs to workstations, locking or removing disk drives and unnecessary physical ports, and using screensaver passwords or automatic timeouts.
IS.WP.II.C.1: Determine whether hosts are hardened through the removal of unnecessary software and services, consistent with the needs identified in the risk assessment, that configuration takes advantage of available object, device, and file access controls, and that necessary software updates are applied.</t>
  </si>
  <si>
    <t>Source: IS.B.56: Financial institutions should ensure that systems are developed, acquired, and maintained with appropriate security controls. The steps include… Maintaining appropriately robust configuration management and change control processes.
IS.WP.II.H: Determine whether management explicitly follows a recognized security standard development process, or adheres to widely recognized industry standards.
* E-Banking, Operations, Wholesale Payments, Outsourcing</t>
  </si>
  <si>
    <t>Source: IS.B.41: Financial institutions should secure access to the operating systems of all system components by…Securing access to system utilities.
IS.WP.II.B.4: Determine whether effective procedures and practices are in place to secure network services, utilities, and diagnostic ports, consistent with the overall risk assessment.</t>
  </si>
  <si>
    <t xml:space="preserve">Source: IS.B.23: Controls against these attacks are account lockout mechanisms, which commonly lock out access to the account after a risk-based number of failed login attempts.
IS.WP.II.A.4: Evaluate the effectiveness of password and shared-secret administration for employees and customers considering the complexity of the processing environment and type of information accessed.
* E-Banking, Wholesale Payments
</t>
  </si>
  <si>
    <t>Source: IS.B.40: If a financial institution uses a wireless network, it should carefully evaluate the risk and implement appropriate additional controls.
IS.WP.I.4.1: Determine whether appropriate device and session authentication takes place, particularly for remote and wireless machines.</t>
  </si>
  <si>
    <t>Source: IS.B.19: Access rights should be based upon the needs of the applicable user to carry out legitimate and approved activities on the financial institution's information systems.
IS.WP.I.4.1: Review security policies and standards to ensure that they sufficiently address administration of access rights at enrollment, when duties change, and at employee separation.</t>
  </si>
  <si>
    <t>Source: IS.B.19: Authorization for privileged access should be tightly controlled.
IS-WP-II-A.1: Determine whether access to system administrator level is adequately controlled and monitored.
* E-Banking, Operations, Wholesale Payments, Outsourcing</t>
  </si>
  <si>
    <t>Source: IS.B.18: Reviewing periodically users' access rights at an appropriate frequency based on the risk to the application or system.
IS.WP.I.7.6: Evaluate the process used to monitor and enforce policy compliance (e.g., granting and revocation of user rights).
* Wholesale Payments</t>
  </si>
  <si>
    <t>Source: IS.B.18: Financial institutions should have an effective process to administer access rights including: assigning users and devices only the access required to perform their required functions and updating access rights based on personnel or system changes.
IS.WP.I.4.1: Review security policies and standards to ensure that they sufficiently address administration of access rights at enrollment, when duties change, and at employee separation.
* Information Security, Wholesale Payments</t>
  </si>
  <si>
    <t>Source: IS.B.21: Financial institutions should use effective authentication methods appropriate to the level of risk by…selecting authentication mechanisms based on the risk associated with the particular application or services.
IS-WP-II-A.3: Authentication - Evaluate whether the authentication method selected and implemented is appropriately supported by a risk assessment.
* Information Security, E-Banking, Operations, Wholesale Payments, Retail Payments</t>
  </si>
  <si>
    <t>Source: IS.B.66: Financial institutions should control and protect access to paper, film and computer-based media to avoid loss or damage.
IS-WP-II-A.4: Evaluate the effectiveness of password and shared-secret administration… Password composition in terms of length and type of characters (new or changed passwords should result in a password whose strength and reuse agrees with the security policy).
* Wholesale Payments</t>
  </si>
  <si>
    <t>Source: IS.B.61: When deploying off-the-shelf software, management should harden the resulting system. Hardening includes the following actions… Changing all default passwords.
IS.WP.II.A.1: Determine whether the financial institution has removed or reset default profiles and passwords from new systems and equipment.
* Wholesale Payments</t>
  </si>
  <si>
    <t>Source: IS.B.21: Considering whether multi-factor authentication is appropriate for each application, taking into account that multi-factor authentication is increasingly necessary for many forms of electronic banking and electronic payment activities.
IS.WP.II.A.3: Evaluate whether the authentication method selected and implemented is appropriately supported by a risk assessment.
* Information Security, E-Banking, Wholesale Payments, Retail Payments</t>
  </si>
  <si>
    <t>Source: IS.B.64: Isolated software libraries should be used for the creation and maintenance of software. Typically, separate libraries exist for development, test, and production.
IS.WP.II.H.6: Evaluate the adequacy of the change control process.</t>
  </si>
  <si>
    <t>Source: IS.B.47: Financial institutions should define physical security zones and implement appropriate preventative and detective controls in each zone to protect against risks.
IS.WP.I.4.1: Evaluate the adequacy of security policies and standards relative to…physical controls over access to hardware, software, storage media, paper records, and facilities.
* E-Banking, Operations, Wholesale Payments, Retail Payments</t>
  </si>
  <si>
    <t>Source: IS.B.21: Encrypting the transmission and storage of authenticators (e.g., passwords, personal identification numbers (PINs), digital certificates, and biometric templates).</t>
  </si>
  <si>
    <t>Source: IS.B.51: Encryption is used to secure communications and data storage, particularly authentication credentials and the transmission of sensitive information.
IS.WP.II.B.15: Determine whether appropriate controls exist over the confidentiality and integrity of data transmitted over the network (e.g., encryption, parity checks, message authentication).
* E-Banking, Operations, Wholesale Payments, Outsourcing, Retail Payments</t>
  </si>
  <si>
    <t>Source: IS.B.51: Financial institutions should employ encryption to mitigate the risk of disclosure or alteration of sensitive information in storage and transit.
IS.WP.II.K.1: Review the information security risk assessment and identify those items and areas classified as requiring encryption.</t>
  </si>
  <si>
    <t>Source: IS.B.45: Financial institutions should secure remote access to and from their systems…
securing remote access devices, and using strong authentication and encryption to secure communications.
IS.WP.II.B.17: Determine whether remote access devices and network access points for remote equipment are appropriately controlled. For example, authentication is of appropriate strength (e.g., two-factor for sensitive components); and remote access devices are appropriately secured and controlled by the institution.
* Information Security, Operations</t>
  </si>
  <si>
    <t>Source: IS.B.25: Examples of Acceptable Use Policy (AUP) elements for internal network and stand-alone users include… hardware and software changes the user can make to their access device.
IS.WP.II.D.3: Determine whether adequate inspection for, and removal of, unauthorized hardware and software takes place.</t>
  </si>
  <si>
    <t>Source: IS.B.19: Customers may be granted access based on their relationship with the institution.
IS.WP.II.A.3: Evaluate whether the authentication method selected and implemented is appropriately supported by a risk assessment.</t>
  </si>
  <si>
    <t xml:space="preserve">Source: IS.B.66: Financial institutions should control and protect access to paper, film and computer-based media to avoid loss or damage. Institutions should … ensure safe and secure disposal of sensitive media.
IS.WP.I.4: Evaluate the adequacy of security policies and standards relative to the risk to the institution. Physical controls over access to hardware, software, storage media, paper records, and facilities. Media handling procedures and restrictions, including procedures for securing, transmitting and disposing of paper and electronic information.
* Information Security, Operations
</t>
  </si>
  <si>
    <t>Source: IS.WP.I.4.1: Review security policies and standards to ensure that they sufficiently address the following areas when considering the risks identified by the institution… Media handling procedures and restrictions.</t>
  </si>
  <si>
    <t>Source: IS.B.56: Financial institutions should ensure that systems are developed, acquired, and maintained with appropriate security controls.
IS.WP.II.H.2: Determine whether management explicitly follows a recognized security standard development process, or adheres to widely recognized industry standards</t>
  </si>
  <si>
    <t>Source: IS.B.59: Ongoing risk assessments should consider the adequacy of application level controls in light of changing threat, network, and host environments.
IS.WP.III.H.8: Inquire about the method used to test the newly developed or acquired software for vulnerabilities.</t>
  </si>
  <si>
    <t>Source: D&amp;A.B.2: Financial institutions should consider information security requirements and incorporate automated controls into internally developed programs, or ensure the controls are incorporated into acquired software, before the software is implemented.
D&amp;A.B.9: Independence – Audit and quality assurance personnel should be independent of the project they are reviewing.
D&amp;A.WP.13.1: Evaluate the security and integrity of system and application software by reviewing: the adequacy of quality assurance and testing programs: the adequacy of security and internal- control design standards; the adequacy of involvement by audit and security personnel in software development and acquisition projects; and the adequacy of internal and external security and control audits.</t>
  </si>
  <si>
    <t>Source: D&amp;A.B.39: In addition to ensuring access to current documentation, organizations should consider protecting their escrow rights by contractually requiring software vendors to inform the organization if the software vendor pledges the software as loan collateral.
D&amp;A.WP.6.1: Assess the adequacy of acquisition activities by evaluating… The adequacy of contract and licensing provisions that address… Source-code accessibility/escrow assertions</t>
  </si>
  <si>
    <t>Source: IS.B.61: Hardening includes the following actions… Testing the system to ensure a secure configuration… [and] Testing the resulting systems.
IS.WP.II.M.12: Evaluate independent tests, including penetration tests, audits, and assessments.</t>
  </si>
  <si>
    <t>Source: IS.B.55: Typical controls to protect against malicious code use technology, policies and procedures, and training, all applied in a layered manner from perimeters inward to hosts and data. The controls are of the preventative and detective/corrective variety.
IS.WP.I.4.1: Review security policies and standards to ensure that they sufficiently address
[Malicious Code Prevention] when considering the risks identified by the institution.
* E-Banking</t>
  </si>
  <si>
    <t>Source: IS.B.82: Firewall policies and other policies addressing access control between the
financial institution's network and other networks should be audited and verified at least quarterly.
IS.WP.II.B.10: Confirm that routing tables are regularly reviewed for appropriateness on a schedule commensurate with risk.</t>
  </si>
  <si>
    <t>Source: IS.B.39: Enforcement of malicious code filtering is through anti-virus, anti-spyware, and anti-spam filtering, the blocking of downloading of executable files, and other actions.
IS.WP.II.B.10: Confirm that malicious code is effectively filtered.</t>
  </si>
  <si>
    <t>Source: IS.B.32: Financial institutions should secure access to their computer networks through multiple layers of access controls to protect against unauthorized access. Institutions should…monitor cross-domain access for security policy violations and anomalous activity.</t>
  </si>
  <si>
    <t>Source: WPS.B.12: Monitor and log access to funds transfer systems, maintaining an audit trail of all sequential transactions.
WPS.WP.II.1.3: Requires its senior management receive and review activity and quality control reports which disclose unusual or unauthorized activities and access attempts.</t>
  </si>
  <si>
    <t>Source: IS.B.73: Financial institutions should gain assurance of the adequacy of their risk mitigation strategy and implementation by… Monitoring network and host activity to identify policy violations and anomalous behavior.
IS.WP.II.M.1: Review security procedures for report monitoring to identify unauthorized or unusual activities.</t>
  </si>
  <si>
    <t>Source: OT.B.26: Appropriate access controls and monitoring should be in place between service provider's systems and the institution.</t>
  </si>
  <si>
    <t>Source: IS.B.77: The behavior-based anomaly detection method creates a statistical profile of normal activity on the host or network. Normal activity generally is measured based on the volume of traffic, protocols in use, and connection patterns between various devices.
IS-WP-II-M: Determine whether appropriate detection capabilities exist related to network-related
anomalies.
* E-Banking</t>
  </si>
  <si>
    <t>Source: IS.B.78: Host intrusion detection systems (hIDSs) include anti-virus and anti-spyware programs… Host-based intrusion detection systems are recommended by the NIST for all mission- critical systems, even those that should not allow external access</t>
  </si>
  <si>
    <t>Source: IS.WP.II.M.9: Determine whether appropriate detection capabilities exist.</t>
  </si>
  <si>
    <t>Source: IS.B.83: The responsibility and authority of security personnel and system administrators for monitoring should be established, and the tools used should be reviewed and approved by appropriate management with appropriate conditions for use.
IS.WP.II.M.15: Evaluate the appropriateness of the security policy in addressing the review of compromised systems. Consider documentation of the roles, responsibilities and authority of employees and contractors.</t>
  </si>
  <si>
    <t>Source: IS.B.47: Implement appropriate preventative and detective controls to protect against physical penetration by malicious or unauthorized people, damage from environmental contaminants, and electronic penetration through active or passive electronic emissions.</t>
  </si>
  <si>
    <t>Source: IS.B.62: Software support should incorporate a process to update and patch operating system and application software for new vulnerabilities.
OPS.B.22: Management should establish procedures to stay abreast of patches, to test them in a segregated environment, and to install them when appropriate.
IS.WP.II.C.3: Determine whether adequate processes exist to apply host security updates, such as patches and anti-virus signatures, and that such updating takes place.
OPS.WP.5.1: Determine whether management has implemented and effectively utilizes operational control programs, processes, and tools such as… Project, change, and patch management.</t>
  </si>
  <si>
    <t>Source: OPS.B.22: Management should establish procedures to stay abreast of patches, to test them in a segregated environment, and to install them when appropriate.
OPS.WP.5.1: Determine whether management has implemented and effectively utilizes operational control programs, processes, and tools such as… Project, change, and patch management.</t>
  </si>
  <si>
    <t>Source: D&amp;A.B.50: Patch management standards should include procedures for identifying, evaluating, approving, testing, installing, and documenting patches…Organizations should have procedures in place to identify available patches and to acquire them from trusted sources.</t>
  </si>
  <si>
    <t>Source: IS.B.87: Senior management should require periodic self-assessments to provide an ongoing assessment of policy adequacy and compliance and ensure prompt corrective action of significant deficiencies.
IS.WP.I.6.9: Determine the timeliness of identification of vulnerabilities and anomalies, and evaluate the adequacy and timing of corrective action.</t>
  </si>
  <si>
    <t>Source: IS.B.9: The institution's system architecture diagram should include a system characterization and data flow analysis of networks (where feasible), computer systems, connections to business partners and the Internet, and the interconnections between internal and external systems.
IS.WP.I.2.3: Determine the extent of network connectivity internally and externally, and the boundaries and functions of security domains.
* Operations</t>
  </si>
  <si>
    <t>Source: IS.B.17: The selection of where to put which control is a function of the risk assessment. Institutions generally should establish defenses that address the network and application layers at external connections, whether from the Internet or service providers.
IS.WP.II.B.2: Evaluate controls that are in place to install new or change existing network infrastructure and to prevent unauthorized connections to the financial institution's network.</t>
  </si>
  <si>
    <t>Source: IS.B.9: The institution's system architecture diagram and related documentation should identify service provider relationships, where and how data is passed between systems, and the relevant controls that are in place.
IS.WP.I.2.3: Determine the extent of network connectivity internally and externally, and the boundaries and functions of security domains.
* Operations</t>
  </si>
  <si>
    <t>Source: IS.B.10: Financial institutions outsourcing strategy also should be considered in identifying relevant data flows and information processing activities. The financial institution’s system architecture diagram and related documentation should identify service provider relationships, where and how data is passed between systems, and the relevant controls that are in place.
IS.B.1.3: Identify changes to the technology infrastructure or new products and services that might increase the institution's risk from information security issues. Consider…network topology including changes to configuration or components.
* E-Banking</t>
  </si>
  <si>
    <t>Source: IS.B.69: Financial institutions should exercise their security responsibilities for outsourced operations through appropriate due diligence in service provider research and selection.
IS.WP.I.5: Evaluate the sufficiency of security-related due diligence in service provider research and selection.
* Operations, Outsourcing, E-Banking, Retail Payments</t>
  </si>
  <si>
    <t>Source: OT.B.19: To increase monitoring effectiveness, management should periodically rank service provider relationships according to risk to determine which service providers require closer monitoring.
OT.WP.I.1.3: Interview management and review institution information to identify…current outsourcing relationships, including cloud computing relationships, and changes to those relationships since the last examination. Identify any material service provider subcontractors; affiliated service providers; foreign-based third-party providers; current transaction volume in each function outsourced; any material problems experienced with the service provided; and service providers with significant financial- or control-related weaknesses.</t>
  </si>
  <si>
    <t>Source: OT.B.6: Management should consider the following factors in evaluating the quantity of risk at the inception of an outsourcing decision, [including]…Risks pertaining to the function outsourced include… [and] Risks pertaining to the technology used.
OT.B.23: Financial institutions must also consider which of their critical financial services rely on
TSP services, including key telecommunication and network service providers.</t>
  </si>
  <si>
    <t>Source: IS.B.7: Management also should consider and monitor the roles and responsibilities of external parties. The security responsibilities of technology service providers (TSPs), contractors, customers, and others who have access to the institution's systems and data should be clearly delineated and documented in contracts.
IS.WP.I.5.2: Evaluate the security-related controls embedded in vendor management. Evaluate the adequacy of contractual assurances regarding security responsibilities, controls, and reporting.
* Outsourcing, E-Banking, Retail Payments</t>
  </si>
  <si>
    <t>Source: IS.B.12: An institution's contract with the service provider should contain language that
establishes standards the service provider should meet and provide for periodic reporting against those standards.
* E-Banking, Retail Payments</t>
  </si>
  <si>
    <t>Source: IS.B.12: The contract should include a provision for the independent review of internal controls at service providers and vendors, require that timely action be taken to address identified vulnerabilities, and require a reporting to the institution of the review, its findings, and the actions taken in response to the findings.
IS.WP.I.5.4: Determine that the scope, completeness, frequency, and timeliness of third-party audits and tests of the service provider's security are supported by the financial institution's risk assessment.
* Audit, Outsourcing</t>
  </si>
  <si>
    <t>Source: OT.B.12: Institutions should include performance standards that define minimum service level requirements and remedies for failure to meet standards in the contract.
OT.WP.I.3.4: Evaluate the process for entering into a contract with a service provider. Consider whether the contract contains adequate and measurable service level agreements.
* Retail Payments</t>
  </si>
  <si>
    <t>Source: EB.B.22: The board and senior management must provide effective oversight of third-party vendors providing e-banking services and support. Effective oversight requires that institutions ensure the following practices are in place…Monitoring reports and expectations including incidence response and notification.
* Retail Payments</t>
  </si>
  <si>
    <t>Source: OT.B.15: The contract should establish notification and time frame requirements and provide for the timely return of the institution's data and resources in a machine-readable format upon termination. Any costs associated with conversion assistance should also be clearly stated.</t>
  </si>
  <si>
    <t>Source: OT.B.3: Factors institutions should consider include…tailoring the enterprise-wide, service provider monitoring program based on initial and ongoing risk assessments of outsourced services.
* Information Security, Audit, E-Banking</t>
  </si>
  <si>
    <t xml:space="preserve">Source: IS.B.86: Where indicated by the institution's risk assessment, management is responsible for monitoring the service provider's activities through review of timely audits and test results or
other equivalent evaluations.
IS.WP.II.J.2-4: Determine whether the institution has assessed the service provider's ability to meet contractual security requirements. Determine whether appropriate security testing is required and performed on any code, system, or service delivered under the contract.
* Outsourcing, E-Banking, Retail Payments
</t>
  </si>
  <si>
    <t>Source: OT.B.19: The program should monitor the service provider environment including its security controls, financial strength, and the impact of any external events.
OT.WP.I.3.6: Evaluate the institution's process for monitoring the risk presented by the service provider relationship. Ascertain that monitoring addresses general control environment of the service provider through the receipt and review of appropriate audit and regulatory reports; service provider's disaster recovery program and testing; information security.</t>
  </si>
  <si>
    <t>Source: BCP.B.4: Business continuity planning involves the development of an enterprise-wide business continuity plan (BCP) and the prioritization of business objectives and critical operations that are essential for recovery…focused on the impact of various threats that could potentially disrupt operations rather than on specific events.
BCP.WP.7.5: Determine the existence of an appropriate enterprise-wide BCP.
BCP.WP.10: Determine whether the financial institution's and TSP's risk management strategies are designed to achieve resilience, such as the ability to effectively respond to wide-scale disruptions, including cyber attacks and attacks on multiple critical infrastructure sectors.
* E-Banking</t>
  </si>
  <si>
    <t>Source: IS.B.83: Reporting policies should address internal and external reporting, including coordination with service providers and reporting to industry ISACs.
IS.WP.I.6.4: Obtain and evaluate the policies governing security response center functions, including monitoring, classification, escalation, and reporting.
* Business Continuity Planning</t>
  </si>
  <si>
    <t xml:space="preserve">
Source: IS.B.84: Define policies and procedures that guide the response, assigning responsibilities to individuals, providing appropriate training, formalizing information flows, and selecting, installing, and understanding the tools used in the response effort.
IS.WP.I.6.2: Identify the organizational unit and personnel responsible for performing the functions of a security response center.
* Business Continuity Planning, Operations</t>
  </si>
  <si>
    <t>Source: IS.B.84: Preparation – [Define] which personnel have authority to perform what actions. This consideration affects the internal communications strategy, the commitment of personnel, and procedures that escalate involvement and decisions within the organization.
IS.WP.II.M.14: Determine whether an intrusion response team… contains appropriate membership.</t>
  </si>
  <si>
    <t>Source: BCP.B.4: The business continuity planning process should include the recovery, resumption, and maintenance of all aspects of the business, not just recovery of the technology components.
BCP.WP.3.1: Determine whether the work flow analysis was performed to ensure that all departments and business processes are covered.
* E-Banking, Operations, Retail Payments</t>
  </si>
  <si>
    <t>Source: IS.B.71: Strategies should consider the different risk environments and the degree of risk mitigation necessary to protect the institution in the event the continuity plans must be implemented.
BCP.B.8: The risk assessment is the second step in the business continuity planning process. It should include: evaluating the business impact analysis (BIA) assumptions using various threat scenarios.
BCP.WP.I.4: Determine whether appropriate risk management over the business continuity process is in place and if the financial institution's and TSP's risk management strategies consider wide-scale recovery scenarios designed to achieve industry-wide resilience.
* Retail Payments</t>
  </si>
  <si>
    <t>Source: IS.B.71: Risk assessments should consider the changing risks that appear in business continuity scenarios and the different security posture that may be established.
BCP.B.J-13: Cyber threats will continue to challenge business continuity preparedness. Financial institutions should remain aware of emerging cyber threats and scenarios and consider their potential impact to operational resilience.
BCP.WP.II.1.1: Determine whether the testing strategy addresses various event scenarios, including potential issues encountered during a wide-scale disruption.</t>
  </si>
  <si>
    <t>Source: BCP.B.J-6: Testing with third parties should disclose the adequacy of both organizations' ability to recover, restore, resume, and maintain operations after disruptions, consistent with business and contractual requirements.
BCP.WP.I.9.3: Assess whether the third-party TSP's contract provides for the following elements to
ensure business resiliency…Testing requirements with the TSP.
* Outsourcing, Retail Payments</t>
  </si>
  <si>
    <t>Source: BCP.B.J-7: For critical services, annual or more frequent tests of the contingency plan are required. As with all BCP testing, the frequency should be driven by the financial institution's risk assessment, risk rating, and any significant changes to the operating environment.
BCP.WP.I.11.4: Determine whether the testing strategy includes guidelines for the frequency of testing that are consistent with the criticality of business functions, recovery time objectives (RTOs), recovery point objectives (RPOs), and recovery of the critical path, as defined in the business impact analysis (BIA) and risk assessment, corporate policy, and regulatory guidelines.
* Retail Payments</t>
  </si>
  <si>
    <t>Source: IS.B.43: Management has the capability to filter logs for potential security events and provide adequate reporting and alerting capabilities.
IS.WP.II.H.4: Evaluate whether the software acquired incorporates appropriate security controls, audit trails, and activity logs and that appropriate and timely audit trail and log reviews and alerts can take place.
* Business Continuity Planning</t>
  </si>
  <si>
    <t>Source: IS.B.86: Security personnel should monitor the information technology environment and review performance reports to identify trends, new threats, or control deficiencies. Specific activities could include reviewing security and activity logs, investigating operational anomalies, and routinely reviewing system and application access levels.
IS.WP.II.M.1: Identify the monitoring performed to identify non-compliance with institution security policies and potential intrusions... Review security procedures for report monitoring to identify unauthorized or unusual activities.</t>
  </si>
  <si>
    <t>Source: IS.B.84: Define policies and procedures that guide the response, assigning responsibilities to individuals, providing appropriate training, formalizing information flows, and selecting, installing, and understanding the tools used in the response effort.</t>
  </si>
  <si>
    <t>Source: IS.B.84: While containment strategies between institutions can vary, they typically contain the following broad elements: isolation of compromised systems, or enhanced monitoring of intruder activities; search for additional compromised systems; collection and preservation of evidence; and communication with effected parties, the primary regulator, and law enforcement.
IS.WP.II.M.14: Determine whether an intrusion response team: contains appropriate membership; Is available at all times; has appropriate training to investigate and report findings; has access to back-up data and systems, an inventory of all approved hardware and software, and monitored
access to systems (as appropriate); has appropriate authority and timely access to decision makers for actions that require higher approvals; and have procedures for submitting appropriate incidents to the industry
* E-Banking, Business Continuity Planning, Retail Payments</t>
  </si>
  <si>
    <t>Source: IS.B.83: Escalation policies should address when different personnel within the organization will be contacted about the incident, and the responsibility those personnel have in incident analysis and response.
IS.WP.I.6.4: Obtain and evaluate the policies governing security response center functions, including monitoring, classification, escalation, and reporting.
* Business Continuity Planning, Operations</t>
  </si>
  <si>
    <t>Source: IS.B.84: Key considerations that directly affect the institution’s policies and procedures include the following: when and under what circumstances to notify and involve regulators, customers, and law enforcement. This consideration drives certain monitoring decisions, decisions regarding evidence gathering and preservation, and communications considerations.
IS.WP.II.M.21: Determine whether response policies and training appropriately address unauthorized disclosures of customer information, including notifying customers when warranted [and] appropriately notifying its primary federal regulator. Evaluate coordination of incident response policies and contractual notification requirements.
* Business Continuity Planning, Retail Payments</t>
  </si>
  <si>
    <t>Source: IS.B.5: Oversight requires the board to provide management with guidance; approve information security plans, policies and programs; and review reports on the effectiveness of the information security program.
IS.WP.I.7.1: Review board and committee minutes and reports to determine the level of senior management support of and commitment to security.</t>
  </si>
  <si>
    <t>Source: OPS.B.28: Event/problem management plans should cover hardware, operating systems, applications, and security devices and should address at a minimum: event/problem identification and rating of severity based on risk; event/problem impact and root cause analysis; documentation and tracking of the status of identified problems; the process for escalation; event/problem resolution; management reporting.
OPS.WP.10.1: Describe and assess the event/problem management program’s ability to identify, analyze, and resolve issues and events.</t>
  </si>
  <si>
    <r>
      <t>Designated members of management are held accountable by the board or an appropriate board committee for implementing and managing the information security and business continuity programs. (FFIEC Information Security Booklet, page 3)</t>
    </r>
    <r>
      <rPr>
        <sz val="10"/>
        <rFont val="Times New Roman"/>
        <family val="1"/>
      </rPr>
      <t/>
    </r>
  </si>
  <si>
    <t>Management holds employees accountable for complying with the information security program. (FFIEC Information Security Booklet, page
7)</t>
  </si>
  <si>
    <t>Issues identified in assessments are prioritized and resolved based on criticality and within the time frames established in the response to the assessment report. (FFIEC Information Security Booklet, page 87)</t>
  </si>
  <si>
    <t>Grand Total</t>
  </si>
  <si>
    <t>Count of Declarative Statement</t>
  </si>
  <si>
    <t>Table A: Total Population</t>
  </si>
  <si>
    <t>Assessed Maturity Level</t>
  </si>
  <si>
    <t>FFIEC Declared Mapping to NIST Subcategories</t>
  </si>
  <si>
    <t>None</t>
  </si>
  <si>
    <r>
      <rPr>
        <b/>
        <u/>
        <sz val="10"/>
        <rFont val="Arial"/>
        <family val="2"/>
      </rPr>
      <t>ID.GV-3:</t>
    </r>
    <r>
      <rPr>
        <sz val="10"/>
        <rFont val="Arial"/>
        <family val="2"/>
      </rPr>
      <t xml:space="preserve"> Legal and regulatory requirements regarding cybersecurity, including privacy and civil liberties obligations, are understood and managed. (p. 21)
</t>
    </r>
    <r>
      <rPr>
        <b/>
        <sz val="10"/>
        <rFont val="Arial"/>
        <family val="2"/>
      </rPr>
      <t xml:space="preserve">
</t>
    </r>
    <r>
      <rPr>
        <b/>
        <u/>
        <sz val="10"/>
        <rFont val="Arial"/>
        <family val="2"/>
      </rPr>
      <t>DE.DP-2:</t>
    </r>
    <r>
      <rPr>
        <b/>
        <sz val="10"/>
        <rFont val="Arial"/>
        <family val="2"/>
      </rPr>
      <t xml:space="preserve"> </t>
    </r>
    <r>
      <rPr>
        <sz val="10"/>
        <rFont val="Arial"/>
        <family val="2"/>
      </rPr>
      <t xml:space="preserve">Detection activities comply with all applicable requirements. (p. 32)
</t>
    </r>
    <r>
      <rPr>
        <b/>
        <u/>
        <sz val="10"/>
        <rFont val="Arial"/>
        <family val="2"/>
      </rPr>
      <t>Framework Profile</t>
    </r>
    <r>
      <rPr>
        <sz val="10"/>
        <rFont val="Arial"/>
        <family val="2"/>
      </rPr>
      <t>: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t>
    </r>
  </si>
  <si>
    <r>
      <rPr>
        <b/>
        <u/>
        <sz val="10"/>
        <rFont val="Arial"/>
        <family val="2"/>
      </rPr>
      <t xml:space="preserve">ID.GV-4: </t>
    </r>
    <r>
      <rPr>
        <sz val="10"/>
        <rFont val="Arial"/>
        <family val="2"/>
      </rPr>
      <t>Governance and risk management processes address cybersecurity risks. (p. 22)</t>
    </r>
  </si>
  <si>
    <r>
      <rPr>
        <b/>
        <u/>
        <sz val="10"/>
        <rFont val="Arial"/>
        <family val="2"/>
      </rPr>
      <t>ID.GV-4</t>
    </r>
    <r>
      <rPr>
        <sz val="10"/>
        <rFont val="Arial"/>
        <family val="2"/>
      </rPr>
      <t xml:space="preserve">: Governance and risk management processes address cybersecurity risks. (p. 22)
</t>
    </r>
    <r>
      <rPr>
        <b/>
        <u/>
        <sz val="10"/>
        <rFont val="Arial"/>
        <family val="2"/>
      </rPr>
      <t>ID.RM-1:</t>
    </r>
    <r>
      <rPr>
        <sz val="10"/>
        <rFont val="Arial"/>
        <family val="2"/>
      </rPr>
      <t xml:space="preserve"> Risk management processes are managed and agreed to by organizational stakeholders. (p. 23)</t>
    </r>
  </si>
  <si>
    <r>
      <rPr>
        <b/>
        <u/>
        <sz val="10"/>
        <rFont val="Arial"/>
        <family val="2"/>
      </rPr>
      <t xml:space="preserve">ID.BE-3: </t>
    </r>
    <r>
      <rPr>
        <sz val="10"/>
        <rFont val="Arial"/>
        <family val="2"/>
      </rPr>
      <t xml:space="preserve">Priorities for organizational mission, objectives, and activities are established. (p. 21)
</t>
    </r>
    <r>
      <rPr>
        <b/>
        <u/>
        <sz val="10"/>
        <rFont val="Arial"/>
        <family val="2"/>
      </rPr>
      <t xml:space="preserve">Risk Informed Description: </t>
    </r>
    <r>
      <rPr>
        <sz val="10"/>
        <rFont val="Arial"/>
        <family val="2"/>
      </rPr>
      <t xml:space="preserve">
Prioritization of cybersecurity activities is directly informed by organizational risk objectives, the threat environment, or business/mission requirements. (p. 10)</t>
    </r>
  </si>
  <si>
    <r>
      <rPr>
        <b/>
        <u/>
        <sz val="10"/>
        <rFont val="Arial"/>
        <family val="2"/>
      </rPr>
      <t>Tier 4 description</t>
    </r>
    <r>
      <rPr>
        <sz val="10"/>
        <rFont val="Arial"/>
        <family val="2"/>
      </rPr>
      <t>: Manages cybersecurity risk through an organization- wide approach using risk-informed policies, processes, and procedures to address potential cybersecurity events. (p. 11)</t>
    </r>
  </si>
  <si>
    <r>
      <rPr>
        <b/>
        <u/>
        <sz val="10"/>
        <rFont val="Arial"/>
        <family val="2"/>
      </rPr>
      <t xml:space="preserve">ID.GV-4: </t>
    </r>
    <r>
      <rPr>
        <sz val="10"/>
        <rFont val="Arial"/>
        <family val="2"/>
      </rPr>
      <t xml:space="preserve">Governance and risk management processes address cybersecurity risks. (p. 22)
</t>
    </r>
    <r>
      <rPr>
        <b/>
        <u/>
        <sz val="10"/>
        <rFont val="Arial"/>
        <family val="2"/>
      </rPr>
      <t>Framework Intro:</t>
    </r>
    <r>
      <rPr>
        <sz val="10"/>
        <rFont val="Arial"/>
        <family val="2"/>
      </rPr>
      <t xml:space="preserve">
Express a risk tolerance (p. 5)</t>
    </r>
  </si>
  <si>
    <t>Comments</t>
  </si>
  <si>
    <t>Yes</t>
  </si>
  <si>
    <t>No</t>
  </si>
  <si>
    <t>Encryption of select data at rest is determined by the institution’s data classification and risk assessment.</t>
  </si>
  <si>
    <t>Risk management practices are approved by management but may not be established as organizational-wide policy. (p. 10)</t>
  </si>
  <si>
    <t>D2.TI.Th.B.3</t>
  </si>
  <si>
    <t>Prioritization of cybersecurity activities is directly informed by organizational risk objectives, the threat environment, or business/mission requirements. (p. 10)</t>
  </si>
  <si>
    <t>There is an awareness of cybersecurity risk at the organizational level but an organization-wide approach to managing cybersecurity risk has not been established. (p. 10)</t>
  </si>
  <si>
    <t>Risk-informed, management-approved processes and procedures are defined and implemented, and staff has adequate resources to perform their cybersecurity duties. (p. 10)</t>
  </si>
  <si>
    <t>D1.R.St.E.3</t>
  </si>
  <si>
    <t>Cybersecurity information is shared within the organization on an informal basis. (p. 10)</t>
  </si>
  <si>
    <t>The organization’s risk management practices are formally approved and expressed as policy. (p. 10)</t>
  </si>
  <si>
    <t>D1.G.RM.Au.B.1</t>
  </si>
  <si>
    <t>There is an organization-wide approach to manage cybersecurity risk. Risk-informed policies, processes, and procedures are defined, implemented as intended, and reviewed. (p. 10)</t>
  </si>
  <si>
    <t>Consistent methods are in place to respond effectively to changes in risk. (p. 10)</t>
  </si>
  <si>
    <t>D1.R.St.E.2</t>
  </si>
  <si>
    <t>Personnel possess the knowledge and skills to perform their appointed roles and responsibilities. (p. 10)</t>
  </si>
  <si>
    <t>D2.TI.Th.Int.1</t>
  </si>
  <si>
    <t>The organization understands its dependencies and partners and receives information from these partners that enables collaboration and risk-based management decisions within the organization in response to events. (p. 10)</t>
  </si>
  <si>
    <t>Adapt cybersecurity practices based on lessons learned and predictive indicators derived from previous and current cybersecurity activities. (p. 11)</t>
  </si>
  <si>
    <t>Continually incorporates advanced technologies and practices, adapting to a changing cybersecurity landscape. (p. 11)</t>
  </si>
  <si>
    <t>Responds to evolving and sophisticated threats in a timely manner. (p. 11)</t>
  </si>
  <si>
    <t>Manages cybersecurity risk through an organization- wide approach using risk-informed policies, processes, and procedures to address potential cybersecurity events. (p. 11)</t>
  </si>
  <si>
    <t>Encourage cybersecurity risk management as part of culture. (p. 11)</t>
  </si>
  <si>
    <r>
      <rPr>
        <b/>
        <u/>
        <sz val="10"/>
        <rFont val="Arial"/>
        <family val="2"/>
      </rPr>
      <t xml:space="preserve">PR.IP-7: </t>
    </r>
    <r>
      <rPr>
        <sz val="10"/>
        <rFont val="Arial"/>
        <family val="2"/>
      </rPr>
      <t>Protection processes are continuously improved. (p. 27)</t>
    </r>
    <r>
      <rPr>
        <b/>
        <u/>
        <sz val="10"/>
        <rFont val="Arial"/>
        <family val="2"/>
      </rPr>
      <t xml:space="preserve">
</t>
    </r>
    <r>
      <rPr>
        <sz val="10"/>
        <rFont val="Arial"/>
        <family val="2"/>
      </rPr>
      <t>Evolve process from an awareness of previous activities, information shared by other sources, and continuous awareness of activities on systems and networks. (p. 11)</t>
    </r>
  </si>
  <si>
    <t>Actively share information with partners to ensure that accurate, current information is being distributed and consumed to improve cybersecurity before a cybersecurity event occurs. (p. 11)</t>
  </si>
  <si>
    <t>The organization understands its dependencies and partners and receives information from these partners that enables collaboration and risk-based management decisions within the organization in response to events. (p. 10)        
Communicate cybersecurity requirements with interdependent stakeholders responsible for the delivery of essential critical infrastructure services. (p. 15)</t>
  </si>
  <si>
    <t>ID.AM-1: Physical devices and systems within the organization are inventoried. (p. 20)
ID.AM-2: Software platforms and applications within the organization are inventoried. (p. 20)</t>
  </si>
  <si>
    <t>ID.AM-3: The organizational communication and data flow is mapped. (p. 20)</t>
  </si>
  <si>
    <t>ID.AM-4: External information systems are mapped and catalogued. (p. 20)</t>
  </si>
  <si>
    <t>ID.AM-6: Workforce roles and responsibilities for business functions, including cybersecurity, are established. (p. 20)</t>
  </si>
  <si>
    <r>
      <t>D1.R.S</t>
    </r>
    <r>
      <rPr>
        <sz val="10"/>
        <color rgb="FFFF0000"/>
        <rFont val="Arial"/>
        <family val="2"/>
      </rPr>
      <t>t</t>
    </r>
    <r>
      <rPr>
        <sz val="10"/>
        <rFont val="Arial"/>
        <family val="2"/>
      </rPr>
      <t>.B.1</t>
    </r>
  </si>
  <si>
    <t>ID.BE-1: The organization’s role in the supply chain is identified and communicated. (p. 21)</t>
  </si>
  <si>
    <t>ID.BE-2: The organization’s place in critical infrastructure and their industry ecosystem is identified and communicated. (p. 21)</t>
  </si>
  <si>
    <t>ID.BE-3: Priorities for organizational mission, objectives, and activities are established. (p. 21)</t>
  </si>
  <si>
    <t>ID.AM-5: Resources are prioritized based on the classification / criticality / business value of hardware, devices, data, and software. (p. 20)
ID.BE-4: Dependencies and critical functions for delivery of critical services are established. (p. 21)</t>
  </si>
  <si>
    <t>The organization understands its dependencies and partners and receives information from these partners that enables collaboration and risk-based management decisions within the organization in response to events. (p. 10)
ID.BE-4: Dependencies and critical functions for delivery of critical services are established. (p. 21)</t>
  </si>
  <si>
    <t>ID.GV-2: Information security roles &amp; responsibility are coordinated and aligned with internal roles and external partners. (p. 21)</t>
  </si>
  <si>
    <t>ID.GV-4: Governance and risk management processes address cybersecurity risks. (p. 22)</t>
  </si>
  <si>
    <r>
      <rPr>
        <b/>
        <u/>
        <sz val="10"/>
        <rFont val="Arial"/>
        <family val="2"/>
      </rPr>
      <t>ID.RM-2:</t>
    </r>
    <r>
      <rPr>
        <sz val="10"/>
        <rFont val="Arial"/>
        <family val="2"/>
      </rPr>
      <t xml:space="preserve"> Organizational risk tolerance is determined and clearly expressed. (p. 23)
ID.GV-4: Governance and risk management processes address cybersecurity risks. (p. 22)</t>
    </r>
  </si>
  <si>
    <t>ID.RA-1: Asset vulnerabilities are identified and documented. (p. 22)</t>
  </si>
  <si>
    <t>The organization understands its dependencies and partners and receives information from these partners that enables collaboration and risk-based management decisions within the organization in response to events. (p. 10)
ID.RA-2: Threat and vulnerability information is received from information-sharing forums and sources. (p. 22)</t>
  </si>
  <si>
    <r>
      <t>D2.TI.T</t>
    </r>
    <r>
      <rPr>
        <sz val="10"/>
        <color rgb="FFFF0000"/>
        <rFont val="Arial"/>
        <family val="2"/>
      </rPr>
      <t>i</t>
    </r>
    <r>
      <rPr>
        <sz val="10"/>
        <rFont val="Arial"/>
        <family val="2"/>
      </rPr>
      <t>.B.1</t>
    </r>
  </si>
  <si>
    <t>ID.RA-3: Threats to organizational assets are identified and documented. (p. 22)</t>
  </si>
  <si>
    <t>ID.RA-4: Potential impacts are analyzed. (p. 22)</t>
  </si>
  <si>
    <t>ID.RA-5: Threats, vulnerabilities, likelihoods, and impacts are used to determine risk. (p. 22)</t>
  </si>
  <si>
    <t>ID.RA-1: Asset vulnerabilities are identified and documented. (p. 22)
ID.RA-5: Threats, vulnerabilities, likelihoods, and impacts are used to determine risk. (p. 22)</t>
  </si>
  <si>
    <t>ID.RM-3: The organization’s determination of risk tolerance is informed by their role in critical infrastructure and sector specific risk analysis. (p. 23)</t>
  </si>
  <si>
    <t>PR.AT-1: All users are informed and trained. (p. 24)</t>
  </si>
  <si>
    <t>PR.AC-1: Identities and credentials are managed for authorized devices and users. (p. 23)</t>
  </si>
  <si>
    <t>PR.AC-3: Remote access is managed. (p. 23)</t>
  </si>
  <si>
    <t>PR.AC-4: Access permissions are managed, incorporating the principles of least privilege and separation of duties. (p. 24)</t>
  </si>
  <si>
    <t>PR.AC-2: Physical access to assets is managed and protected. (p. 23)</t>
  </si>
  <si>
    <t>ID.RA-6: Risk responses are identified and prioritized. (p. 22)</t>
  </si>
  <si>
    <t>PR.AT-3: Third-party stakeholders (suppliers, customers, partners) understand roles &amp; responsibilities. (p. 24)</t>
  </si>
  <si>
    <t>There is an awareness of cybersecurity risk at the organizational level but an organization-wide approach to managing cybersecurity risk has not been established. (p. 10)
PR.AT-4: Senior executives understand roles and responsibilities. (p. 24)</t>
  </si>
  <si>
    <t>PR.AT-2: Privileged users understand roles &amp; responsibilities. (p. 24)
PR.AT-5: Physical and information security personnel understand roles &amp; responsibilities. (p. 25)</t>
  </si>
  <si>
    <t>Personnel possess the knowledge and skills to perform their appointed roles and responsibilities. (p. 10)
PR.AT-5: Physical and information security personnel understand roles &amp; responsibilities. (p. 25)</t>
  </si>
  <si>
    <t>PR.DS-1: Data-at-rest is protected. (p. 25)</t>
  </si>
  <si>
    <t>Communicate cybersecurity requirements with interdependent stakeholders responsible for the delivery of essential critical infrastructure services. (p. 15)
 Identify and address individual privacy and civil liberties implications that may result from cybersecurity operations (p. 15)
Governance of cybersecurity risk. Identifying and authorizing access. Awareness and training measures.
Anomalous activity detection reviewed for privacy concerns.
Review of the sharing of personal information within and outside of the organization.
PR.DS-1: Data-at-rest is protected. (p. 25)</t>
  </si>
  <si>
    <t>PR.DS-2: Data-in-transit is protected. (p. 25)</t>
  </si>
  <si>
    <t>PR.DS-3: Assets are formally managed throughout removal, transfers, and disposition. (p. 25)</t>
  </si>
  <si>
    <t>PR.DS-4: Adequate capacity to ensure availability is maintained. (p. 25)</t>
  </si>
  <si>
    <t>ID.BE-5: Resilience requirements to support delivery of critical services are established. (p. 21)
PR.DS-4: Adequate capacity to ensure availability is maintained. (p. 25)</t>
  </si>
  <si>
    <t>PR.DS-5: Protections against data leaks are implemented. (p. 26)</t>
  </si>
  <si>
    <t>PR.AC-3: Remote access is managed. (p. 23)
PR.DS-5: Protections against data leaks are implemented. (p. 26)</t>
  </si>
  <si>
    <t>PR.DS-6: Integrity checking mechanisms are used to verify software, firmware, and information integrity. (p. 26)</t>
  </si>
  <si>
    <t>PR.DS-7: The development and testing environment(s) are separate from the production environment. (p. 26)</t>
  </si>
  <si>
    <t>PR.IP-1: A baseline configuration of information technology/industrial control systems is created and maintained. (p. 26)</t>
  </si>
  <si>
    <t>PR.IP-3: Configuration change control processes are in place. (p. 27)</t>
  </si>
  <si>
    <t>PR.IP-2: A System Development Life Cycle to manage systems is implemented. (p. 26)</t>
  </si>
  <si>
    <t>ID.BE-5: Resilience requirements to support delivery of critical services are established. (p. 21)
PR.DS-4: Adequate capacity to ensure availability is maintained. (p. 25)
PR.IP-4: Backups of information are conducted, maintained, and tested periodically. (p. 27)</t>
  </si>
  <si>
    <t>PR.IP-4: Backups of information are conducted, maintained, and tested periodically. (p. 27)</t>
  </si>
  <si>
    <t>PR.IP-6: Data is destroyed according to policy. (p. 27)</t>
  </si>
  <si>
    <t>PR.IP-7: Protection processes are continuously improved. (p. 27)</t>
  </si>
  <si>
    <t>PR.IP-8: Effectiveness of protection technologies is shared with appropriate parties. (p. 28)</t>
  </si>
  <si>
    <t>PR.IP-10: Response and recovery plans are tested. (p. 28)</t>
  </si>
  <si>
    <t>PR.IP-11: Cybersecurity is included in human resources practices (e.g., deprovisioning, personnel screening). (p. 28)</t>
  </si>
  <si>
    <t>D1.R.St.E.4</t>
  </si>
  <si>
    <t>PR.IP-12: A vulnerability management plan is developed and implemented. (p. 28)</t>
  </si>
  <si>
    <t>PR.MA-1: Maintenance and repair of organizational assets is performed and logged in a timely manner, with approved and controlled tools (p. 28)</t>
  </si>
  <si>
    <t>PR.AC-1: Identities and credentials are managed for authorized devices and users. (p. 23)
PR.MA-2: Remote maintenance of organizational assets is approved, logged, and performed in a manner that prevents unauthorized access (p. 28)</t>
  </si>
  <si>
    <t>PR.PT-1: Audit/log records are determined, documented, implemented, and reviewed in accordance with policy. (p. 29)</t>
  </si>
  <si>
    <t>PR.PT-2: Removable media is protected and its use restricted according to a specified policy. (p. 29)</t>
  </si>
  <si>
    <t>ID.GV-1: Organizational information security policy is established. (p. 21)
PR.PT-2: Removable media is protected and its use restricted according to a specified policy. (p. 29)</t>
  </si>
  <si>
    <t>DE.AE-3: Event data are aggregated and correlated from multiple sources and sensors. (p. 30)</t>
  </si>
  <si>
    <t>ID.AM-3: The organizational communication and data flow is mapped. (p. 20)
DE.AE-1: A baseline of network operations and expected data flows for users and systems is established and managed. (p. 30)</t>
  </si>
  <si>
    <t>DE.AE-1: A baseline of network operations and expected data flows for users and systems is established and managed. (p. 30)</t>
  </si>
  <si>
    <t>PR.PT-3: Access to systems and assets is controlled, incorporating the principle of least functionality. (p. 29)</t>
  </si>
  <si>
    <t>PR.AC-5: Network integrity is protected, incorporating network segregation where appropriate. (p. 24)
PR.PT-4: Communications networks are secured. (p. 29)</t>
  </si>
  <si>
    <t>PR.AC-2: Physical access to assets is managed and protected. (p. 23)
PR.IP-5: Policy and regulations regarding the physical operating environment for organizational assets are met. (p. 27)
PR.PT-4: Communications networks are secured. (p. 29)</t>
  </si>
  <si>
    <t>RC.CO-1: Public Relations are managed. (p. 35)</t>
  </si>
  <si>
    <t>PR.DS-4: Adequate capacity to ensure availability is maintained. (p. 25)
RC.RP-1: Recovery plan is executed during or after an event. (p. 34)</t>
  </si>
  <si>
    <t>RS.CO-3: Information is shared consistent with established criteria. (p. 33)</t>
  </si>
  <si>
    <t>Manages cybersecurity risk through an organization- wide approach using risk-informed policies, processes, and procedures to address potential cybersecurity events. (p. 11)
ID.RA-6: Risk responses are identified and prioritized. (p. 22)
PR.IP-9: Response plans (Incident Response and Business Continuity) and recovery plans (Incident Recovery and Disaster Recovery) are in place and managed. (p. 28)
RS.PL-1: Response plan is executed during or after an event. (p. 33)</t>
  </si>
  <si>
    <t>RS.CO-1: Personnel know their roles and order of operations when a response is needed. (p. 33)</t>
  </si>
  <si>
    <t>ID.RA-5: Threats, vulnerabilities, likelihoods, and impacts are used to determine risk. (p. 22)
RS.MI-3: Newly identified vulnerabilities are documented as accepted risks. (p. 34)</t>
  </si>
  <si>
    <t>PR.PT-3: Access to systems and assets is controlled, incorporating the principle of least functionality. (p. 29)
DE.CM-6: External service provider activity is monitored to detect potential cybersecurity events. (p. 31)</t>
  </si>
  <si>
    <t>DE.CM-5: Unauthorized mobile code is detected. (p. 31)</t>
  </si>
  <si>
    <t>DE.CM-3: Personnel activity is monitored to detect potential cybersecurity events. (p. 31)</t>
  </si>
  <si>
    <t>DE.CM-4: Malicious code is detected. (p. 31</t>
  </si>
  <si>
    <t>DE.CM-7: Monitoring for unauthorized personnel, connections, devices and software is performed. (p. 31)</t>
  </si>
  <si>
    <t>ID.RA-1: Asset vulnerabilities are identified and documented. (p. 22)
DE.CM-8: Vulnerability scans are performed. (p. 31)</t>
  </si>
  <si>
    <t>DE.DP-1: Roles and responsibilities for detection are well defined to ensure accountability. (p. 31)</t>
  </si>
  <si>
    <t>DE.DP-3: Detection processes are tested. (p. 32)</t>
  </si>
  <si>
    <t>DE.DP-4: Event detection information is communicated to appropriate parties. (p. 32)</t>
  </si>
  <si>
    <t>RS.CO-2: Events are reported consistent with established criteria. (p. 33)</t>
  </si>
  <si>
    <t>RC.CO-2: Reputation after an event is repaired. (p. 35)
RC.CO-3: Recovery activities are communicated to internal stakeholders and executive and management teams. (p. 35)</t>
  </si>
  <si>
    <t>DE.DP-4: Event detection information is communicated to appropriate parties. (p. 32)
RC.CO-3: Recovery activities are communicated to internal stakeholders and executive and management teams. (p. 35)</t>
  </si>
  <si>
    <t>Adapt cybersecurity practices based on lessons learned and predictive indicators derived from previous and current cybersecurity activities. (p. 11)
DE.AE-2: Detected events are analyzed to understand attack targets and methods. (p. 30)
RC.IM-1: Recovery plans incorporate lessons learned. (p. 35)
RC.IM-2: Recovery strategies are updated. (p. 35)
RS.IM-1: Response plans incorporate lessons learned. (p. 34)
DE.DP-5: Detection processes are continuously improved. (p. 32)
RS.IM-2: Response strategies are updated. (p. 34)</t>
  </si>
  <si>
    <t>RS.IM-2: Response strategies are updated. (p. 34)
RC.IM-2: Recovery strategies are updated. (p. 35)</t>
  </si>
  <si>
    <t>DE.AE-4: Impact of event is determined. (p. 30)</t>
  </si>
  <si>
    <t>ID.RA-4: Potential impacts are analyzed. (p. 22)
DE.DP-4: Event detection information is communicated to appropriate parties. (p. 32)
DE.AE-4: Impact of event is determined. (p. 30)</t>
  </si>
  <si>
    <t>Table B: Count of Yes</t>
  </si>
  <si>
    <t>Table C: Count of N/A</t>
  </si>
  <si>
    <t>1: Oversight</t>
  </si>
  <si>
    <t>Incomplete</t>
  </si>
  <si>
    <t>Sub-Baseline</t>
  </si>
  <si>
    <t>HIDE</t>
  </si>
  <si>
    <t>Assessment Factor Maturity</t>
  </si>
  <si>
    <t xml:space="preserve">Domain Maturity </t>
  </si>
  <si>
    <t>Results pulled off of Tables A through E below</t>
  </si>
  <si>
    <t>The following tables are used for calculation purposes to create the chart above.</t>
  </si>
  <si>
    <t>Component Maturity Level</t>
  </si>
  <si>
    <t>Defining a Maturity Target</t>
  </si>
  <si>
    <t xml:space="preserve">http://www.ffiec.gov/pdf/cybersecurity/FFIEC_CAT_User_Guide_June_2015_PDF2_a.pdf </t>
  </si>
  <si>
    <t>Key Reference:</t>
  </si>
  <si>
    <t>Most</t>
  </si>
  <si>
    <t>Significant</t>
  </si>
  <si>
    <t>Moderate</t>
  </si>
  <si>
    <t>Minimal</t>
  </si>
  <si>
    <t>Least</t>
  </si>
  <si>
    <t>Risk Level Selection List       -       (Column D)</t>
  </si>
  <si>
    <t>DO NOT REMOVE</t>
  </si>
  <si>
    <t xml:space="preserve">Combined Inherent Risk </t>
  </si>
  <si>
    <t>Substantial number of attempts monthly (&gt;100,000); persistent attempts to attack senior management and/or network administrators; frequently targeted for DDoS attacks</t>
  </si>
  <si>
    <t>Significant number of attempts monthly (501–100,000); spear phishing campaigns targeting high net worth customers and employees at the institution or third parties supporting critical activities; Institution specifically is named in threat reports; may have experienced multiple attempted DDoS attacks within the last year</t>
  </si>
  <si>
    <t>Several attempts monthly (100– 500); phishing campaigns targeting employees or customers at the institution or third parties supporting critical activities; may have experienced an attempted Distributed Denial of Service (DDoS) attack within the last year</t>
  </si>
  <si>
    <r>
      <rPr>
        <sz val="12"/>
        <rFont val="Arial"/>
        <family val="2"/>
      </rPr>
      <t>Few attempts monthly (&lt;100); may have had generic phishing campaigns received by employees and customers</t>
    </r>
  </si>
  <si>
    <t>No attempted attacks or reconnaissance</t>
  </si>
  <si>
    <r>
      <rPr>
        <b/>
        <sz val="12"/>
        <rFont val="Arial"/>
        <family val="2"/>
      </rPr>
      <t>Attempted cyber attacks</t>
    </r>
  </si>
  <si>
    <r>
      <rPr>
        <b/>
        <sz val="12"/>
        <color theme="0" tint="-0.499984740745262"/>
        <rFont val="Arial"/>
        <family val="2"/>
      </rPr>
      <t>Category:</t>
    </r>
    <r>
      <rPr>
        <b/>
        <sz val="12"/>
        <rFont val="Arial"/>
        <family val="2"/>
      </rPr>
      <t xml:space="preserve"> External Threats</t>
    </r>
  </si>
  <si>
    <t>&gt;10 countries</t>
  </si>
  <si>
    <t>1–10 countries</t>
  </si>
  <si>
    <t>1 country</t>
  </si>
  <si>
    <r>
      <rPr>
        <sz val="12"/>
        <rFont val="Arial"/>
        <family val="2"/>
      </rPr>
      <t>1 region</t>
    </r>
  </si>
  <si>
    <t>1 state</t>
  </si>
  <si>
    <r>
      <rPr>
        <b/>
        <sz val="12"/>
        <rFont val="Arial"/>
        <family val="2"/>
      </rPr>
      <t>Locations of operations/data centers</t>
    </r>
  </si>
  <si>
    <t>&gt;20 countries</t>
  </si>
  <si>
    <t>1–20 countries</t>
  </si>
  <si>
    <r>
      <rPr>
        <b/>
        <sz val="12"/>
        <rFont val="Arial"/>
        <family val="2"/>
      </rPr>
      <t>Locations of branches/business presence</t>
    </r>
  </si>
  <si>
    <t>Substantial change in outsourced provider(s) of critical IT services; large and complex changes to the environment occur frequently</t>
  </si>
  <si>
    <t>Volume of significant changes is high</t>
  </si>
  <si>
    <t>Frequent adoption of new technologies</t>
  </si>
  <si>
    <r>
      <rPr>
        <sz val="12"/>
        <rFont val="Arial"/>
        <family val="2"/>
      </rPr>
      <t>Infrequent or minimal changes in the IT environment</t>
    </r>
  </si>
  <si>
    <t>Stable IT environment</t>
  </si>
  <si>
    <r>
      <rPr>
        <b/>
        <sz val="12"/>
        <rFont val="Arial"/>
        <family val="2"/>
      </rPr>
      <t>Changes in IT environment (e.g., network, infrastructure, critical applications, technologies supporting new products or services)</t>
    </r>
  </si>
  <si>
    <t>High employee turnover in network administrators; many or most administrators are external (contractors or vendors); experience in network administration is limited</t>
  </si>
  <si>
    <t>High reliance on external administrators; number of administrators is not sufficient to support level or pace of change</t>
  </si>
  <si>
    <t>Level of turnover in administrators affects operations; number of administrators for individual systems or applications exceeds what is necessary</t>
  </si>
  <si>
    <r>
      <rPr>
        <sz val="12"/>
        <rFont val="Arial"/>
        <family val="2"/>
      </rPr>
      <t>Level of turnover in administrators does not affect operations or activities; may utilize some external administrators</t>
    </r>
  </si>
  <si>
    <t>Limited number of administrators; limited or no external administrators</t>
  </si>
  <si>
    <r>
      <rPr>
        <b/>
        <sz val="12"/>
        <rFont val="Arial"/>
        <family val="2"/>
      </rPr>
      <t>Privileged access (Administrators– network, database, applications, systems, etc.)</t>
    </r>
  </si>
  <si>
    <t>Vacancies in senior or key positions for long periods; high level of employee turnover in IT or information security</t>
  </si>
  <si>
    <t>Frequent turnover in key staff or senior positions</t>
  </si>
  <si>
    <t>Some turnover in key or senior positions</t>
  </si>
  <si>
    <r>
      <rPr>
        <sz val="12"/>
        <rFont val="Arial"/>
        <family val="2"/>
      </rPr>
      <t>Staff vacancies exist for non-critical roles</t>
    </r>
  </si>
  <si>
    <t>Key positions filled; low or no turnover of personnel</t>
  </si>
  <si>
    <r>
      <rPr>
        <b/>
        <sz val="12"/>
        <rFont val="Arial"/>
        <family val="2"/>
      </rPr>
      <t>Changes in IT and information security staffing</t>
    </r>
  </si>
  <si>
    <t>Number of employees is &gt;50,000</t>
  </si>
  <si>
    <t>Number of employees totals 10,001–50,000</t>
  </si>
  <si>
    <t>Number of employees totals 2,001–10,000</t>
  </si>
  <si>
    <t>Number of employees totals 50– 2,000</t>
  </si>
  <si>
    <t>Number of employees totals &lt;50</t>
  </si>
  <si>
    <r>
      <rPr>
        <b/>
        <sz val="12"/>
        <rFont val="Arial"/>
        <family val="2"/>
      </rPr>
      <t>Direct employees (including information technology and cybersecurity contractors)</t>
    </r>
  </si>
  <si>
    <t>Multiple ongoing integrations of acquisitions are in process</t>
  </si>
  <si>
    <t>A sale or acquisition has been publicly announced within the past year, in negotiations with 1 or more parties</t>
  </si>
  <si>
    <t>In discussions with at least 1 party</t>
  </si>
  <si>
    <r>
      <rPr>
        <sz val="12"/>
        <rFont val="Arial"/>
        <family val="2"/>
      </rPr>
      <t>Open to initiating discussions or actively seeking a merger or acquisition</t>
    </r>
  </si>
  <si>
    <t>None planned</t>
  </si>
  <si>
    <r>
      <rPr>
        <b/>
        <sz val="12"/>
        <rFont val="Arial"/>
        <family val="2"/>
      </rPr>
      <t>Mergers and acquisitions (including divestitures and joint ventures)</t>
    </r>
  </si>
  <si>
    <r>
      <rPr>
        <b/>
        <sz val="12"/>
        <color theme="0" tint="-0.499984740745262"/>
        <rFont val="Arial"/>
        <family val="2"/>
      </rPr>
      <t>Category</t>
    </r>
    <r>
      <rPr>
        <b/>
        <sz val="12"/>
        <rFont val="Arial"/>
        <family val="2"/>
      </rPr>
      <t>: Organizational Characteristics</t>
    </r>
  </si>
  <si>
    <t>Host or provide IT services for &gt;50 unaffiliated organizations</t>
  </si>
  <si>
    <t>Host or provide IT services for 26–50 unaffiliated organizations</t>
  </si>
  <si>
    <t>Host or provide IT services for up to 25 unaffiliated organizations</t>
  </si>
  <si>
    <r>
      <rPr>
        <sz val="12"/>
        <rFont val="Arial"/>
        <family val="2"/>
      </rPr>
      <t>Host or provide IT services for affiliated organizations</t>
    </r>
  </si>
  <si>
    <t>Do not provide IT services for other organizations</t>
  </si>
  <si>
    <r>
      <rPr>
        <b/>
        <sz val="12"/>
        <rFont val="Arial"/>
        <family val="2"/>
      </rPr>
      <t>Host IT services for other organizations (either through joint systems or administrative support)</t>
    </r>
  </si>
  <si>
    <t>Act as a merchant acquirer and card payment processor; &gt;100,000 merchants</t>
  </si>
  <si>
    <t>Act as a merchant acquirer and card payment processor; 10,001–100,000 merchants</t>
  </si>
  <si>
    <t>Act as a merchant acquirer; outsource card payment processing; 1,000–10,000 merchants</t>
  </si>
  <si>
    <r>
      <rPr>
        <sz val="12"/>
        <rFont val="Arial"/>
        <family val="2"/>
      </rPr>
      <t>Act as a merchant acquirer; &lt;1,000 merchants</t>
    </r>
  </si>
  <si>
    <t>Do not act as a merchant acquirer</t>
  </si>
  <si>
    <r>
      <rPr>
        <b/>
        <sz val="12"/>
        <rFont val="Arial"/>
        <family val="2"/>
      </rPr>
      <t>Merchant acquirer (sponsor merchants or card processor activity into the payment system)</t>
    </r>
  </si>
  <si>
    <t>Act as a correspondent bank for &gt;500 institutions</t>
  </si>
  <si>
    <t>Act as a correspondent bank for 251–500 institutions</t>
  </si>
  <si>
    <t>Act as a correspondent bank for 100–250 institutions</t>
  </si>
  <si>
    <r>
      <rPr>
        <sz val="12"/>
        <rFont val="Arial"/>
        <family val="2"/>
      </rPr>
      <t>Act as a correspondent bank for &lt;100 institutions</t>
    </r>
  </si>
  <si>
    <t>Do not act as a correspondent bank</t>
  </si>
  <si>
    <t>Act as a correspondent bank  (Interbank transfers)</t>
  </si>
  <si>
    <t>Trust services provided directly; assets under management total &gt;$10 billion</t>
  </si>
  <si>
    <t>Trust services provided directly; assets under management total $1 billion–$10 billion</t>
  </si>
  <si>
    <t>Trust services provided directly; portfolio of assets under management total $500 million–$999 million</t>
  </si>
  <si>
    <t>Trust services are offered through a third-party provider; assets under management total &lt;$500 million</t>
  </si>
  <si>
    <t>Trust services are not offered</t>
  </si>
  <si>
    <r>
      <rPr>
        <b/>
        <sz val="12"/>
        <rFont val="Arial"/>
        <family val="2"/>
      </rPr>
      <t>Trust services</t>
    </r>
  </si>
  <si>
    <t>Multiple services offered including currency services, online investing, and investment sweep accounts; number of clients is &gt;20,000</t>
  </si>
  <si>
    <t>Services offered include accounts receivable solutions and liquidity management; number of clients is between 10,001–20,000</t>
  </si>
  <si>
    <t>Services offered include lockbox, ACH origination, and remote deposit capture; number of clients is between 1,000–10,000</t>
  </si>
  <si>
    <r>
      <rPr>
        <sz val="12"/>
        <rFont val="Arial"/>
        <family val="2"/>
      </rPr>
      <t>Limited services offered; number of clients is &lt;1,000</t>
    </r>
  </si>
  <si>
    <t>No treasury management services are offered</t>
  </si>
  <si>
    <r>
      <rPr>
        <b/>
        <sz val="12"/>
        <rFont val="Arial"/>
        <family val="2"/>
      </rPr>
      <t>Treasury services and clients</t>
    </r>
  </si>
  <si>
    <t>Gross daily transaction volume is &gt;25% of total assets</t>
  </si>
  <si>
    <t>Gross daily transaction volume is 6%–25% of total assets</t>
  </si>
  <si>
    <t>Gross daily transaction volume is 3%–5% of total assets</t>
  </si>
  <si>
    <t>Gross daily transaction volume is &lt;3% of total assets</t>
  </si>
  <si>
    <t>Do not offer global remittances</t>
  </si>
  <si>
    <r>
      <rPr>
        <b/>
        <sz val="12"/>
        <rFont val="Arial"/>
        <family val="2"/>
      </rPr>
      <t>Global remittances</t>
    </r>
  </si>
  <si>
    <t>&gt;1,000 merchant clients; daily volume of transactions is &gt;25% of total assets</t>
  </si>
  <si>
    <t>501–1,000 merchant clients; daily volume of transactions is 6%–25% of total assets</t>
  </si>
  <si>
    <t>100–500 merchant clients; daily volume of transactions is 3%–5% of total assets</t>
  </si>
  <si>
    <t>&lt;100 merchant clients; daily volume of transactions is &lt;3% of total assets</t>
  </si>
  <si>
    <t>Do not offer Merchant RDC</t>
  </si>
  <si>
    <t>Merchant remote deposit capture (RDC)</t>
  </si>
  <si>
    <t>Multiple request channels (e.g., online, text, e-mail, fax, and phone); daily domestic wire volume &gt;25% of total assets; daily international wire volume &gt;10% of total assets</t>
  </si>
  <si>
    <t>Multiple request channels (e.g., online, text, e-mail, fax, and phone); daily domestic wire volume 6%–25% of total assets; daily international wire volume 3%–10% of total assets</t>
  </si>
  <si>
    <t>In person, phone, and fax wire requests; domestic daily wire volume 3%–5% of total assets; international daily wire volume &lt;3% of total assets</t>
  </si>
  <si>
    <t>In person wire requests only; domestic wires only; daily wire volume &lt;3% of total assets</t>
  </si>
  <si>
    <t>Not offered</t>
  </si>
  <si>
    <r>
      <rPr>
        <b/>
        <sz val="12"/>
        <rFont val="Arial"/>
        <family val="2"/>
      </rPr>
      <t>Wire transfers</t>
    </r>
  </si>
  <si>
    <t>Daily originated wholesale payment volume &gt;25% of total assets</t>
  </si>
  <si>
    <t>Daily originated wholesale payment volume 6%–25% of total assets</t>
  </si>
  <si>
    <t>Daily originated wholesale payment volume 3%–5% of total assets</t>
  </si>
  <si>
    <r>
      <rPr>
        <sz val="12"/>
        <rFont val="Arial"/>
        <family val="2"/>
      </rPr>
      <t>Daily originated wholesale payment volume &lt;3% of total assets</t>
    </r>
  </si>
  <si>
    <t>Do not originate wholesale payments</t>
  </si>
  <si>
    <r>
      <rPr>
        <b/>
        <sz val="12"/>
        <rFont val="Arial"/>
        <family val="2"/>
      </rPr>
      <t>Originating wholesale payments (e.g., CHIPS)</t>
    </r>
  </si>
  <si>
    <t>Sponsor nested third- party payment processors; originate debits and credits with daily volume that is &gt;25% of total assets</t>
  </si>
  <si>
    <t>Sponsor third-party payment processor; originate ACH debits and credits with daily volume 6%–25% of total assets</t>
  </si>
  <si>
    <t>Originate ACH debits and credits; daily volume is 3%–5% of total assets</t>
  </si>
  <si>
    <t>Originate ACH credits; daily volume &lt;3% of total assets</t>
  </si>
  <si>
    <t>No ACH origination</t>
  </si>
  <si>
    <r>
      <rPr>
        <b/>
        <sz val="12"/>
        <rFont val="Arial"/>
        <family val="2"/>
      </rPr>
      <t>Originating ACH payments</t>
    </r>
  </si>
  <si>
    <t>Customers allowed to request payment or to originate payment; used by &gt;10,000 customers or monthly transaction volume &gt;1 million</t>
  </si>
  <si>
    <t>Customers allowed to originate payments; used by 5,001–10,000 customers or monthly transaction volume is between 100,001–1 million</t>
  </si>
  <si>
    <t>Customers allowed to originate payments; used by 1,000–5,000 customers or monthly transaction volume is between 50,000–100,000</t>
  </si>
  <si>
    <t>Customers allowed to originate payments; used by &lt;1,000 customers or monthly transaction volume is &lt;50,000</t>
  </si>
  <si>
    <r>
      <rPr>
        <b/>
        <sz val="12"/>
        <rFont val="Arial"/>
        <family val="2"/>
      </rPr>
      <t>Person-to-person payments (P2P)</t>
    </r>
  </si>
  <si>
    <t>Direct acceptance of emerging payments technologies; moderate transaction volume and/or foreign payments</t>
  </si>
  <si>
    <t>Direct acceptance or use of emerging payments technologies; small transaction volume; no foreign payments</t>
  </si>
  <si>
    <t>Direct acceptance or use of emerging payments technologies; partner or co-brand with non- bank providers; limited transaction volume</t>
  </si>
  <si>
    <r>
      <rPr>
        <sz val="12"/>
        <rFont val="Arial"/>
        <family val="2"/>
      </rPr>
      <t>Indirect acceptance or use of emerging payments technologies (customer use may affect deposit or credit account)</t>
    </r>
  </si>
  <si>
    <t>Do not accept or use emerging payments technologies</t>
  </si>
  <si>
    <r>
      <rPr>
        <b/>
        <sz val="12"/>
        <rFont val="Arial"/>
        <family val="2"/>
      </rPr>
      <t>Emerging payments technologies
(e.g., digital wallets, mobile wallets)</t>
    </r>
  </si>
  <si>
    <t>Issue prepaid cards internally, through a third party, or on behalf of other financial institutions; &gt;20,000 cards outstanding</t>
  </si>
  <si>
    <t>Issue prepaid cards through a third party; 10,001–20,000 cards outstanding</t>
  </si>
  <si>
    <t>Issue prepaid cards through a third party; 5,000–10,000 cards outstanding</t>
  </si>
  <si>
    <t>Issue prepaid cards through a third party; &lt;5,000 cards outstanding</t>
  </si>
  <si>
    <t>Do not issue prepaid cards</t>
  </si>
  <si>
    <r>
      <rPr>
        <b/>
        <sz val="12"/>
        <rFont val="Arial"/>
        <family val="2"/>
      </rPr>
      <t>Prepaid cards</t>
    </r>
  </si>
  <si>
    <t>Issue debit or credit cards directly; &gt;100,000 cards outstanding; issue cards on behalf of other financial institutions</t>
  </si>
  <si>
    <t>Issue debit or credit cards directly; between 50,000–100,000 cards outstanding</t>
  </si>
  <si>
    <t>Issue debit or credit cards through a third party; between 10,000–50,000 cards outstanding</t>
  </si>
  <si>
    <t>Issue debit and/or credit cards through a third party; &lt;10,000 cards outstanding</t>
  </si>
  <si>
    <t>Do not issue debit or credit cards</t>
  </si>
  <si>
    <r>
      <rPr>
        <b/>
        <sz val="12"/>
        <rFont val="Arial"/>
        <family val="2"/>
      </rPr>
      <t>Issue debit or credit cards</t>
    </r>
  </si>
  <si>
    <r>
      <rPr>
        <b/>
        <sz val="12"/>
        <color theme="0" tint="-0.499984740745262"/>
        <rFont val="Arial"/>
        <family val="2"/>
      </rPr>
      <t>Category:</t>
    </r>
    <r>
      <rPr>
        <b/>
        <sz val="12"/>
        <rFont val="Arial"/>
        <family val="2"/>
      </rPr>
      <t xml:space="preserve"> Online/Mobile Products and Technology Services</t>
    </r>
  </si>
  <si>
    <t>ATM services managed "internally; ATM services provided to other" financial institutions; ATMs at domestic and "international branches and retail locations;" "cash reload services managed internally"</t>
  </si>
  <si>
    <t>ATM services "managed internally; ATMs at U.S." branches and retail locations; cash "reload services outsourced"</t>
  </si>
  <si>
    <t>ATM services "managed by a third party; ATMs at local" and regional branches; cash "reload services outsourced"</t>
  </si>
  <si>
    <t>ATM services offered but no owned machines</t>
  </si>
  <si>
    <t>No ATM services</t>
  </si>
  <si>
    <t>Automated Teller Machines (ATM)  (Operation)</t>
  </si>
  <si>
    <t>Full functionality, including originating new transactions (e.g., ACH, wire)</t>
  </si>
  <si>
    <t>Mobile banking application includes external transfers (e.g., for corporate "clients, recurring external  transactions)"</t>
  </si>
  <si>
    <t>Mobile banking application for retail customers (e.g., bill payment, mobile "check capture, internal transfers only)"</t>
  </si>
  <si>
    <t>SMS text alerts or notices only; browser-based access</t>
  </si>
  <si>
    <r>
      <rPr>
        <b/>
        <sz val="12"/>
        <rFont val="Arial"/>
        <family val="2"/>
      </rPr>
      <t>Mobile presence</t>
    </r>
  </si>
  <si>
    <t>Internet applications serve as a channel to wholesale customers to manage large value assets</t>
  </si>
  <si>
    <t>Serves as a delivery channel for wholesale customers; may include retail account origination</t>
  </si>
  <si>
    <t>Serves as a delivery channel for retail online banking; may communicate to customers through social media</t>
  </si>
  <si>
    <t>Serves as an informational Web site or social media page (e.g., provides branch and ATM locations and marketing materials)</t>
  </si>
  <si>
    <t>No Web-facing applications or social media presence</t>
  </si>
  <si>
    <r>
      <rPr>
        <b/>
        <sz val="12"/>
        <rFont val="Arial"/>
        <family val="2"/>
      </rPr>
      <t>Online presence (customer)</t>
    </r>
  </si>
  <si>
    <r>
      <rPr>
        <b/>
        <sz val="12"/>
        <color theme="0" tint="-0.499984740745262"/>
        <rFont val="Arial"/>
        <family val="2"/>
      </rPr>
      <t>Category:</t>
    </r>
    <r>
      <rPr>
        <b/>
        <sz val="12"/>
        <color rgb="FF000000"/>
        <rFont val="Arial"/>
        <family val="2"/>
      </rPr>
      <t xml:space="preserve"> Delivery Channels</t>
    </r>
  </si>
  <si>
    <t>Substantial number of cloud providers (&gt;10); cloud-provider locations used include international; use of public cloud</t>
  </si>
  <si>
    <t>Significant number of cloud providers (8– 10); cloud-provider locations used include international; use of public cloud</t>
  </si>
  <si>
    <t>Several cloud providers (4–7)</t>
  </si>
  <si>
    <t>Few cloud providers; private cloud only (1–3)</t>
  </si>
  <si>
    <t>No cloud providers</t>
  </si>
  <si>
    <r>
      <rPr>
        <b/>
        <sz val="12"/>
        <rFont val="Arial"/>
        <family val="2"/>
      </rPr>
      <t>Cloud computing services hosted externally to support critical activities</t>
    </r>
  </si>
  <si>
    <t>&gt;200 third parties that support critical activities; 1 or more are foreign- based</t>
  </si>
  <si>
    <t>101–200 third parties that support critical activities; 1 or more are foreign-based</t>
  </si>
  <si>
    <t>26–100 third parties that support critical activities</t>
  </si>
  <si>
    <r>
      <rPr>
        <sz val="12"/>
        <rFont val="Arial"/>
        <family val="2"/>
      </rPr>
      <t>1–25 third parties that support critical activities</t>
    </r>
  </si>
  <si>
    <t>No third parties that support critical activities</t>
  </si>
  <si>
    <r>
      <rPr>
        <b/>
        <sz val="12"/>
        <rFont val="Arial"/>
        <family val="2"/>
      </rPr>
      <t>Third-party service providers storing and/or processing information that support critical activities (Do not have access to internal systems, but the institution relies on their services)</t>
    </r>
  </si>
  <si>
    <t>Substantial number of devices (&gt;50,000)</t>
  </si>
  <si>
    <t>Significant number of devices (25,001–50,000)</t>
  </si>
  <si>
    <t>Several devices (1,501–25,000)</t>
  </si>
  <si>
    <t>Few devices (250–1,500)</t>
  </si>
  <si>
    <t>Limited or no network devices (&lt;250)</t>
  </si>
  <si>
    <r>
      <rPr>
        <b/>
        <sz val="12"/>
        <rFont val="Arial"/>
        <family val="2"/>
      </rPr>
      <t>Network devices (e.g., servers, routers, and firewalls; include physical and virtual)</t>
    </r>
  </si>
  <si>
    <t>Majority of operations dependent on OSS</t>
  </si>
  <si>
    <t>Large number of OSS that support critical operations</t>
  </si>
  <si>
    <t>Several OSS that support critical operations</t>
  </si>
  <si>
    <r>
      <rPr>
        <sz val="12"/>
        <rFont val="Arial"/>
        <family val="2"/>
      </rPr>
      <t>Limited OSS and none that support critical operations</t>
    </r>
  </si>
  <si>
    <t>No OSS</t>
  </si>
  <si>
    <r>
      <rPr>
        <b/>
        <sz val="12"/>
        <rFont val="Arial"/>
        <family val="2"/>
      </rPr>
      <t>Open Source Software (OSS)</t>
    </r>
  </si>
  <si>
    <t>Majority of critical operations dependent on systems that have reached EOL or will reach EOL within the next 2 years or an unknown number of systems that have reached EOL</t>
  </si>
  <si>
    <t>A large number of systems that support critical operations at EOL or are at risk of reaching EOL in 2 years</t>
  </si>
  <si>
    <t>Several systems that will reach EOL within 2 years and some that support critical operations</t>
  </si>
  <si>
    <r>
      <rPr>
        <sz val="12"/>
        <rFont val="Arial"/>
        <family val="2"/>
      </rPr>
      <t>Few systems that are at risk of EOL and none that support critical operations</t>
    </r>
  </si>
  <si>
    <t>No systems (hardware or software) that are past EOL or at risk of nearing EOL within 2 years</t>
  </si>
  <si>
    <r>
      <rPr>
        <b/>
        <sz val="12"/>
        <rFont val="Arial"/>
        <family val="2"/>
      </rPr>
      <t>End-of-life (EOL) systems</t>
    </r>
  </si>
  <si>
    <t>&gt;2,500 technologies</t>
  </si>
  <si>
    <t>501–2,500 technologies</t>
  </si>
  <si>
    <t>101–500 technologies</t>
  </si>
  <si>
    <r>
      <rPr>
        <sz val="12"/>
        <rFont val="Arial"/>
        <family val="2"/>
      </rPr>
      <t>1–100 technologies</t>
    </r>
  </si>
  <si>
    <t>No user-developed technologies</t>
  </si>
  <si>
    <r>
      <rPr>
        <b/>
        <sz val="12"/>
        <rFont val="Arial"/>
        <family val="2"/>
      </rPr>
      <t>User-developed technologies and user computing that support critical activities (includes Microsoft Excel spreadsheets and Access databases or other user-developed tools)</t>
    </r>
  </si>
  <si>
    <t>Substantial number of applications and complexity (&gt;200)</t>
  </si>
  <si>
    <t>Significant number of applications (76–200)</t>
  </si>
  <si>
    <t>Several applications (31–75)</t>
  </si>
  <si>
    <t>Few applications (6–30)</t>
  </si>
  <si>
    <t>Limited applications (0–5)</t>
  </si>
  <si>
    <r>
      <rPr>
        <b/>
        <sz val="12"/>
        <rFont val="Arial"/>
        <family val="2"/>
      </rPr>
      <t>Internally hosted, vendor-developed applications supporting critical activities</t>
    </r>
  </si>
  <si>
    <t>Substantial number of applications and complexity (&gt;25)</t>
  </si>
  <si>
    <t>Significant number of applications (between 11–25)</t>
  </si>
  <si>
    <t>Several applications (between 6–10)</t>
  </si>
  <si>
    <t>Few applications (between 1–5)</t>
  </si>
  <si>
    <t>No applications</t>
  </si>
  <si>
    <r>
      <rPr>
        <b/>
        <sz val="12"/>
        <rFont val="Arial"/>
        <family val="2"/>
      </rPr>
      <t>Internally hosted and developed or modified vendor applications supporting critical activities</t>
    </r>
  </si>
  <si>
    <t>Substantial number of dedicated connections (&gt;25)</t>
  </si>
  <si>
    <t>Significant number of dedicated connections (between 11–25)</t>
  </si>
  <si>
    <t>Several dedicated connections (between 6–10)</t>
  </si>
  <si>
    <r>
      <rPr>
        <sz val="12"/>
        <rFont val="Arial"/>
        <family val="2"/>
      </rPr>
      <t>Few dedicated connections (between 1–5)</t>
    </r>
  </si>
  <si>
    <r>
      <rPr>
        <b/>
        <sz val="12"/>
        <rFont val="Arial"/>
        <family val="2"/>
      </rPr>
      <t>Wholesale customers with dedicated connections</t>
    </r>
  </si>
  <si>
    <t>Substantial number of third parties (&gt;25) and substantial number of individuals from third parties (&gt;1,500) with access; high complexity in how they access systems</t>
  </si>
  <si>
    <t>Significant number of third parties (11–25) and significant number of individuals from third parties (501–1,500) with access; high level of complexity in terms of how they access systems</t>
  </si>
  <si>
    <t>Moderate number of third parties (6–10) and moderate number of individuals from third parties (50–500) with access; some complexity in how they access systems</t>
  </si>
  <si>
    <r>
      <t xml:space="preserve">Limited number of </t>
    </r>
    <r>
      <rPr>
        <sz val="12"/>
        <rFont val="Arial"/>
        <family val="2"/>
      </rPr>
      <t>third parties (1–5) and limited number of individuals from third parties (&lt;50) with access; low complexity in how they access systems</t>
    </r>
  </si>
  <si>
    <t>No third parties and no individuals from third parties with access to systems</t>
  </si>
  <si>
    <r>
      <t xml:space="preserve">Third parties, including number of </t>
    </r>
    <r>
      <rPr>
        <b/>
        <sz val="12"/>
        <rFont val="Arial"/>
        <family val="2"/>
      </rPr>
      <t>organizations and number of individuals from vendors and subcontractors, with access to internal systems (e.g., virtual private network, modem, intranet, direct connection)</t>
    </r>
  </si>
  <si>
    <t>Any device type used; available to &gt;25% of employees (staff, executives, managers) and board; all applications accessed</t>
  </si>
  <si>
    <t>Multiple device types used; available to &lt;25% of authorized employees (staff, executives, managers) and board; e-mail and some applications accessed</t>
  </si>
  <si>
    <t>Multiple device types used; available to &lt;10% of employees (staff, executives, managers) and board; e-mail access only</t>
  </si>
  <si>
    <t xml:space="preserve"> Only one device type available; available to &lt;5% of employees (staff, executives, managers); e-mail access only</t>
  </si>
  <si>
    <t xml:space="preserve">None </t>
  </si>
  <si>
    <t>Personal devices allowed to connect to the corporate network</t>
  </si>
  <si>
    <t>Wireless corporate network access; all employees have access; substantial number of access points (&gt;1,000 users; &gt;100 access points)</t>
  </si>
  <si>
    <t>Wireless corporate  network access; significant number of users and access points (251–1,000 users; 26–100 access points)</t>
  </si>
  <si>
    <t>Guest and corporate wireless network access are logically separated; limited number of users and access points (1–250 users; 1–25 access points)</t>
  </si>
  <si>
    <t xml:space="preserve"> Separate access points for guest wireless and corporate wireless</t>
  </si>
  <si>
    <t xml:space="preserve">No wireless access </t>
  </si>
  <si>
    <t xml:space="preserve">Wireless network access  </t>
  </si>
  <si>
    <t>Substantial instances of unsecured connections  (&gt;25)</t>
  </si>
  <si>
    <t>Significant instances of unsecured connections (11–25)</t>
  </si>
  <si>
    <t>Several instances of unsecured connections (6–10)</t>
  </si>
  <si>
    <r>
      <t xml:space="preserve"> Few instances of </t>
    </r>
    <r>
      <rPr>
        <sz val="12"/>
        <rFont val="Arial"/>
        <family val="2"/>
      </rPr>
      <t>unsecured connections (1–5)</t>
    </r>
  </si>
  <si>
    <t xml:space="preserve">None                            </t>
  </si>
  <si>
    <t>Unsecured external connections, number of connections not users (e.g., file transfer protocol (FTP), Telnet, rlogin)</t>
  </si>
  <si>
    <t>Substantial complexity (&gt;200 connections)</t>
  </si>
  <si>
    <t>Significant complexity (101–200 connections)</t>
  </si>
  <si>
    <t>Moderate complexity  (21–100 connections)</t>
  </si>
  <si>
    <t>Minimal complexity  (1–20 connections)</t>
  </si>
  <si>
    <t xml:space="preserve">No connections            </t>
  </si>
  <si>
    <t>Total number of Internet service provider (ISP) connections (including branch connections)</t>
  </si>
  <si>
    <r>
      <rPr>
        <b/>
        <sz val="12"/>
        <color theme="0" tint="-0.499984740745262"/>
        <rFont val="Arial"/>
        <family val="2"/>
      </rPr>
      <t>Category:</t>
    </r>
    <r>
      <rPr>
        <b/>
        <sz val="12"/>
        <rFont val="Arial"/>
        <family val="2"/>
      </rPr>
      <t xml:space="preserve"> Technologies and Connection Types</t>
    </r>
  </si>
  <si>
    <t>Select 
Risk Level for Risk Criteria</t>
  </si>
  <si>
    <t>Category Inherent Risk</t>
  </si>
  <si>
    <t>Expand each section to answer each Risk Attribute Statement [i.e. activity, service or product]</t>
  </si>
  <si>
    <t>5. External Threats</t>
  </si>
  <si>
    <t>4. Organizational Characteristics</t>
  </si>
  <si>
    <t>3. Online/Mobile Products and Technology Services</t>
  </si>
  <si>
    <t>2. Delivery Channels</t>
  </si>
  <si>
    <t>1. Technologies and Connection Types</t>
  </si>
  <si>
    <t>Potential Cybersecurity Maturity Levels based on Inherent Risk Results:</t>
  </si>
  <si>
    <t># of Questions</t>
  </si>
  <si>
    <t>Risk Score</t>
  </si>
  <si>
    <t>Average Risk Score</t>
  </si>
  <si>
    <t xml:space="preserve">Inherent Risk Level </t>
  </si>
  <si>
    <r>
      <t xml:space="preserve">Inherent Risk Profile
</t>
    </r>
    <r>
      <rPr>
        <b/>
        <i/>
        <sz val="12"/>
        <color theme="0"/>
        <rFont val="Arial"/>
        <family val="2"/>
      </rPr>
      <t xml:space="preserve"> (by Category)</t>
    </r>
  </si>
  <si>
    <r>
      <t xml:space="preserve">External Threats. </t>
    </r>
    <r>
      <rPr>
        <sz val="11"/>
        <color rgb="FF000000"/>
        <rFont val="Arial"/>
        <family val="2"/>
      </rPr>
      <t>The volume and type of attacks (attempted or successful) affect an institution’s inherent risk exposure. This category considers the volume and sophistication of the attacks targeting the institution.</t>
    </r>
  </si>
  <si>
    <r>
      <t>Organizational Characteristics</t>
    </r>
    <r>
      <rPr>
        <sz val="11"/>
        <color rgb="FF000000"/>
        <rFont val="Arial"/>
        <family val="2"/>
      </rPr>
      <t>. This category considers organizational characteristics, such as mergers and acquisitions, number of direct employees and cybersecurity contractors, changes in security staffing, the number of users with privileged access, changes in information technology (IT) environment, locations of business presence, and locations of operations and data centers.</t>
    </r>
  </si>
  <si>
    <r>
      <t xml:space="preserve">Online/Mobile Products and Technology Services. </t>
    </r>
    <r>
      <rPr>
        <sz val="11"/>
        <color rgb="FF000000"/>
        <rFont val="Arial"/>
        <family val="2"/>
      </rPr>
      <t>Different products and technology services offered by institutions may pose a higher inherent risk depending on the nature of the specific product or service offered. This category includes various payment services, such as debit and credit cards, person-to-person payments, originating automated clearing house (ACH), retail wire transfers, wholesale payments, merchant remote deposit capture, treasury services and clients and trust services, global remittances, correspondent banking, and merchant acquiring activities. This category also includes consideration of whether the institution provides technology services to other organizations.</t>
    </r>
  </si>
  <si>
    <r>
      <t xml:space="preserve">Delivery Channels. </t>
    </r>
    <r>
      <rPr>
        <sz val="11"/>
        <color rgb="FF000000"/>
        <rFont val="Arial"/>
        <family val="2"/>
      </rPr>
      <t>Various delivery channels for products and services may pose a higher inherent risk depending on the nature of the specific product or service offered. Inherent risk increases as the variety and number of delivery channels increases. This category addresses whether products and services are available through online and mobile delivery channels and the extent of automated teller machine (ATM) operations.</t>
    </r>
  </si>
  <si>
    <r>
      <t xml:space="preserve">Technologies and Connection Types. </t>
    </r>
    <r>
      <rPr>
        <sz val="11"/>
        <color rgb="FF000000"/>
        <rFont val="Arial"/>
        <family val="2"/>
      </rPr>
      <t>Certain types of connections and technologies may pose a higher inherent risk depending on the complexity and maturity, connections, and nature of the specific technology products or services. This category includes the number of Internet service provider (ISP) and third-party connections, whether systems are hosted internally or outsourced, the number of unsecured connections, the use of wireless access, volume of network devices, end-of-life systems, extent of cloud services, and use of personal devices.</t>
    </r>
  </si>
  <si>
    <r>
      <t xml:space="preserve">Most Inherent Risk. </t>
    </r>
    <r>
      <rPr>
        <sz val="11"/>
        <color rgb="FF000000"/>
        <rFont val="Arial"/>
        <family val="2"/>
      </rPr>
      <t>An institution with a Most Inherent Risk Profile uses extremely complex technologies to deliver myriad products and services. Many of the products and services are at the highest level of risk, including those offered to other organizations. New and emerging technologies are utilized across multiple delivery channels. The institution may outsource some mission-critical systems or applications, but many are hosted internally. The institution maintains a large number of connection types to transfer data with customers and third parties.</t>
    </r>
  </si>
  <si>
    <r>
      <t>Significant Inherent Risk</t>
    </r>
    <r>
      <rPr>
        <sz val="11"/>
        <color rgb="FF000000"/>
        <rFont val="Arial"/>
        <family val="2"/>
      </rPr>
      <t>. An institution with a Significant Inherent Risk Profile generally uses complex technology in terms of scope and sophistication. The institution offers high- risk products and services that may include emerging technologies. The institution may host a significant number of applications internally. The institution allows either a large number of personal devices or a large variety of device types. The institution maintains a substantial number of connections to customers and third parties. A variety of payment services are offered directly rather than through a third party and may reflect a significant level of transaction volume.</t>
    </r>
  </si>
  <si>
    <r>
      <t xml:space="preserve">Moderate Inherent Risk. </t>
    </r>
    <r>
      <rPr>
        <sz val="11"/>
        <color rgb="FF000000"/>
        <rFont val="Arial"/>
        <family val="2"/>
      </rPr>
      <t>An institution with a Moderate Inherent Risk Profile generally uses technology that may be somewhat complex in terms of volume and sophistication. The institution may outsource mission-critical systems and applications and may support elements internally. There is a greater variety of products and services offered through diverse channels.</t>
    </r>
  </si>
  <si>
    <r>
      <t xml:space="preserve">Minimal Inherent Risk. </t>
    </r>
    <r>
      <rPr>
        <sz val="11"/>
        <color rgb="FF000000"/>
        <rFont val="Arial"/>
        <family val="2"/>
      </rPr>
      <t>An institution with a Minimal Inherent Risk Profile generally has limited complexity in terms of the technology it uses. It offers a limited variety of less risky products and services. The institution’s mission-critical systems are outsourced. The institution primarily uses established technologies. It maintains a few types of connections to customers and third parties with limited complexity.</t>
    </r>
  </si>
  <si>
    <r>
      <t xml:space="preserve">Least Inherent Risk. </t>
    </r>
    <r>
      <rPr>
        <sz val="11"/>
        <color rgb="FF000000"/>
        <rFont val="Arial"/>
        <family val="2"/>
      </rPr>
      <t>An institution with a Least Inherent Risk Profile generally has very limited use of technology. It has few computers, applications, systems, and no connections. The variety of products and services are limited. The institution has a small geographic footprint and few employees.</t>
    </r>
  </si>
  <si>
    <t>Inherent Risk - Risk Levels</t>
  </si>
  <si>
    <t>Instructions: No input required on this tab; all results will pull off of the "Maturity Tool Input" tab.  Column K will assess the results at the Component level first; then Column D rolls up those results to the Assessment Factor level; then finally, Column B rolls up those results to the Domain level.</t>
  </si>
  <si>
    <r>
      <t xml:space="preserve">Least
</t>
    </r>
    <r>
      <rPr>
        <b/>
        <i/>
        <sz val="14"/>
        <color theme="0" tint="-0.34998626667073579"/>
        <rFont val="Arial"/>
        <family val="2"/>
      </rPr>
      <t>1</t>
    </r>
  </si>
  <si>
    <r>
      <t xml:space="preserve">Minimal
</t>
    </r>
    <r>
      <rPr>
        <b/>
        <i/>
        <sz val="14"/>
        <color theme="0" tint="-0.34998626667073579"/>
        <rFont val="Arial"/>
        <family val="2"/>
      </rPr>
      <t>2</t>
    </r>
  </si>
  <si>
    <r>
      <t xml:space="preserve">Moderate
</t>
    </r>
    <r>
      <rPr>
        <b/>
        <i/>
        <sz val="14"/>
        <color theme="0" tint="-0.14999847407452621"/>
        <rFont val="Arial"/>
        <family val="2"/>
      </rPr>
      <t>3</t>
    </r>
  </si>
  <si>
    <r>
      <t xml:space="preserve">Significant
</t>
    </r>
    <r>
      <rPr>
        <b/>
        <i/>
        <sz val="14"/>
        <color theme="0" tint="-0.34998626667073579"/>
        <rFont val="Arial"/>
        <family val="2"/>
      </rPr>
      <t>4</t>
    </r>
  </si>
  <si>
    <r>
      <t xml:space="preserve">Most
</t>
    </r>
    <r>
      <rPr>
        <b/>
        <i/>
        <sz val="14"/>
        <color theme="0" tint="-0.34998626667073579"/>
        <rFont val="Arial"/>
        <family val="2"/>
      </rPr>
      <t>5</t>
    </r>
  </si>
  <si>
    <r>
      <t xml:space="preserve">Least
</t>
    </r>
    <r>
      <rPr>
        <b/>
        <i/>
        <sz val="12"/>
        <color theme="0" tint="-0.34998626667073579"/>
        <rFont val="Arial"/>
        <family val="2"/>
      </rPr>
      <t>1</t>
    </r>
  </si>
  <si>
    <r>
      <t xml:space="preserve">Minimal
</t>
    </r>
    <r>
      <rPr>
        <b/>
        <i/>
        <sz val="12"/>
        <color theme="0" tint="-0.34998626667073579"/>
        <rFont val="Arial"/>
        <family val="2"/>
      </rPr>
      <t>2</t>
    </r>
  </si>
  <si>
    <r>
      <t xml:space="preserve">Moderate
</t>
    </r>
    <r>
      <rPr>
        <b/>
        <i/>
        <sz val="12"/>
        <color theme="0" tint="-0.14999847407452621"/>
        <rFont val="Arial"/>
        <family val="2"/>
      </rPr>
      <t>3</t>
    </r>
  </si>
  <si>
    <r>
      <t xml:space="preserve">Significant
</t>
    </r>
    <r>
      <rPr>
        <b/>
        <i/>
        <sz val="12"/>
        <color theme="0" tint="-0.34998626667073579"/>
        <rFont val="Arial"/>
        <family val="2"/>
      </rPr>
      <t>4</t>
    </r>
  </si>
  <si>
    <r>
      <t xml:space="preserve">Most
</t>
    </r>
    <r>
      <rPr>
        <b/>
        <i/>
        <sz val="12"/>
        <color theme="0" tint="-0.34998626667073579"/>
        <rFont val="Arial"/>
        <family val="2"/>
      </rPr>
      <t>5</t>
    </r>
  </si>
  <si>
    <t>Summary Results of the Inherent Risk Profile:</t>
  </si>
  <si>
    <t>Summary Graph of the Inherent Risk Profile:</t>
  </si>
  <si>
    <t>Inherent Risk - Categories</t>
  </si>
  <si>
    <t>Workbook Tabs</t>
  </si>
  <si>
    <r>
      <rPr>
        <b/>
        <sz val="11"/>
        <rFont val="Arial"/>
        <family val="2"/>
      </rPr>
      <t xml:space="preserve">Ref - </t>
    </r>
    <r>
      <rPr>
        <sz val="11"/>
        <rFont val="Arial"/>
        <family val="2"/>
      </rPr>
      <t>this is a hidden tab containing references across the other tabs to standardize inputs.</t>
    </r>
  </si>
  <si>
    <t>Maturity</t>
  </si>
  <si>
    <t>Background</t>
  </si>
  <si>
    <t>In June 2015, the Federal Financial Institutions Examination Council (FFIEC) released the Cybersecurity Assessment Tool (Assessment) to help institutions of all sizes identify their risks, assess their cybersecurity preparedness, and help inform their risk management strategies. For more information, please visit the FFIEC's Cybersecurity Assessment Tool webpage at http://www.ffiec.gov/cyberassessmenttool.htm.</t>
  </si>
  <si>
    <t>About FSSCC</t>
  </si>
  <si>
    <t xml:space="preserve">The FSSCC coordinates the development of critical infrastructure strategies and initiatives with its financial services members, trade associations, and other industry sectors. </t>
  </si>
  <si>
    <t>Visit www.fsscc.org for more information.</t>
  </si>
  <si>
    <t>Document Overview and Instructions</t>
  </si>
  <si>
    <r>
      <rPr>
        <b/>
        <sz val="11"/>
        <rFont val="Arial"/>
        <family val="2"/>
      </rPr>
      <t xml:space="preserve">Instructions </t>
    </r>
    <r>
      <rPr>
        <sz val="11"/>
        <rFont val="Arial"/>
        <family val="2"/>
      </rPr>
      <t>- This tab provides key FFIEC links and general instructions for completing the Inherent Risk Profile and use of the Inherent Risk Summary for reporting</t>
    </r>
  </si>
  <si>
    <t xml:space="preserve">Each "+" sign can be clicked to expand the Inherent Risk Category to present the risk statements for selection    </t>
  </si>
  <si>
    <t>If needed, enter any comments in the Comments section (Column J) to capture additional information to support the selection of the specific risk level.</t>
  </si>
  <si>
    <t>Read the risk statement and determine the appropriate risk level based on the criteria to the right of the statement. Select from the drop down in Column C the criteria that is closest to your institution's environment.</t>
  </si>
  <si>
    <t>Inherent Risk Results Tab contains the summary results of your selections</t>
  </si>
  <si>
    <t>NOTE: If there is an "incomplete" in the Inherent Risk column, then all the risk criteria have not been selected. Please return to the Inherent Risk Profile Input tab to complete the selections.</t>
  </si>
  <si>
    <t>Inherent Risk Results</t>
  </si>
  <si>
    <t>The Inherent Risk Results Tab calculates what your Cybersecurity Maturity Level is expected to be.</t>
  </si>
  <si>
    <t>If needed, enter any comments in the Comments section (Column J) to capture additional information to support the selection of the response.</t>
  </si>
  <si>
    <t>Part Two: Complete the Maturity Tool Assessment</t>
  </si>
  <si>
    <t>Part One: Complete the Inherent Risk Profile</t>
  </si>
  <si>
    <t>Select "Maturity Tool Input" Tab.</t>
  </si>
  <si>
    <t>Select "Inherent Risk Profile" Tab.</t>
  </si>
  <si>
    <t>Complete each category in Inherent Risk Profile:</t>
  </si>
  <si>
    <t>Maturity Tool Results</t>
  </si>
  <si>
    <t>Charts of Assessment Factor and Charts of Component</t>
  </si>
  <si>
    <t>These two tabs display the same information as the "Maturity Tool Results" tab but in graphical form.</t>
  </si>
  <si>
    <t>On the Charts of Assessment Factor tab, select the Target Maturity your institution desires for each Domain (orange-colored cells) to influence where the red lines are drawn on the graphs.</t>
  </si>
  <si>
    <t xml:space="preserve">Composite - Inherent Risk Results </t>
  </si>
  <si>
    <t>Part Three: Helpful Hints for Identifying Areas for Improvement</t>
  </si>
  <si>
    <t>https://www.sans.org/critical-security-controls/</t>
  </si>
  <si>
    <t>For additional information and actionable ways to prioritize next steps to take to protect your organization’s security architecture, please refer to the SANS Top 20 CIS Critical Security Controls. The controls prioritize security functions that are effective against the latest threats, with a strong emphasis on security controls where products, processes, architectures and services are in use that have demonstrated real world effectiveness.</t>
  </si>
  <si>
    <r>
      <rPr>
        <sz val="7"/>
        <color rgb="FF000000"/>
        <rFont val="Arial"/>
        <family val="2"/>
      </rPr>
      <t xml:space="preserve"> </t>
    </r>
    <r>
      <rPr>
        <sz val="11"/>
        <color rgb="FF000000"/>
        <rFont val="Arial"/>
        <family val="2"/>
      </rPr>
      <t>Expand all columns</t>
    </r>
  </si>
  <si>
    <t>Highlight the worksheet</t>
  </si>
  <si>
    <t>Select "Data" on the menu bar</t>
  </si>
  <si>
    <t>Select "Filter"</t>
  </si>
  <si>
    <t>Select only "Baseline" in Column D (Maturity Level) filter</t>
  </si>
  <si>
    <t>FSSCC is one of sixteen sector-specific industry collaborates formed under a 2003 executive order that established a framework for public private partnership to address security and resilience of the nation’s critical infrastructures. The FSSCC is focused on addressing operational and strategic risks to our critical financial infrastructure.  This role is further supported by President Policy Directive 21, which directs government agencies to identify critical infrastructure and work with industry to mitigate threats and vulnerabilities.</t>
  </si>
  <si>
    <t>The cybersecurity strategy identifies and communicates the institution's role as it relates to other critical infrastructures.</t>
  </si>
  <si>
    <t>Confidential data are encrypted in transit across private connections (e.g., frame relay and T1) and within the institution’s trusted zones.</t>
  </si>
  <si>
    <t>Yes [CC]</t>
  </si>
  <si>
    <t>Table D: Count of YES [CC]</t>
  </si>
  <si>
    <t>Compensating Control</t>
  </si>
  <si>
    <t>Declarative Statements Selections</t>
  </si>
  <si>
    <t xml:space="preserve">The FFIEC published an update to the Assessment in May 2017. Two changes were made in the update to the Assessment: 1) To the existing optional answers of "Yes, No, or N/A" on the Maturity Tool Input, the answer "Yes with Compensating Controls" was added. 2) Mappings to the Information Security and Management booklets provided in Appendix A were revised. </t>
  </si>
  <si>
    <t>Update</t>
  </si>
  <si>
    <r>
      <t xml:space="preserve">Using the information outlined in the FFIEC's Assessment, the Financial Services Sector Coordinating Council for Critical Infrastructure Protection and Homeland Security (FSSCC) developed the </t>
    </r>
    <r>
      <rPr>
        <i/>
        <sz val="11"/>
        <color rgb="FF000000"/>
        <rFont val="Arial"/>
        <family val="2"/>
      </rPr>
      <t>Automated Cybersecurity Assessment Tool</t>
    </r>
    <r>
      <rPr>
        <sz val="11"/>
        <color rgb="FF000000"/>
        <rFont val="Arial"/>
        <family val="2"/>
      </rPr>
      <t xml:space="preserve"> to provide all members of the financial services industry with an  outline of the guidance and a means to collect and score their responses to the Assessment questions. </t>
    </r>
  </si>
  <si>
    <r>
      <t xml:space="preserve">The </t>
    </r>
    <r>
      <rPr>
        <i/>
        <sz val="11"/>
        <color rgb="FF000000"/>
        <rFont val="Arial"/>
        <family val="2"/>
      </rPr>
      <t>Automated Cybersecurity Assessment Tool</t>
    </r>
    <r>
      <rPr>
        <sz val="11"/>
        <color rgb="FF000000"/>
        <rFont val="Arial"/>
        <family val="2"/>
      </rPr>
      <t xml:space="preserve"> was revised shortly after the update was released to allow financial institutions who had to previously say "No" to a declarative statement the ability to change their answer to "Yes with Compensating Controls" and show their true maturity level </t>
    </r>
    <r>
      <rPr>
        <i/>
        <sz val="11"/>
        <color rgb="FF000000"/>
        <rFont val="Arial"/>
        <family val="2"/>
      </rPr>
      <t>if they have the compensating controls in place to meet that statement.</t>
    </r>
  </si>
  <si>
    <t>Original FFIEC CAT User Guide [June 2015]</t>
  </si>
  <si>
    <t>Updated FFIEC CAT User Guide [May 2017]</t>
  </si>
  <si>
    <t>https://www.ffiec.gov/pdf/cybersecurity/FFIEC_CAT_May_2017_Users_Guide.pdf</t>
  </si>
  <si>
    <t>Yes, Yes [CC], No, and N/A</t>
  </si>
  <si>
    <t>D1.G.SP.B.7</t>
  </si>
  <si>
    <r>
      <t xml:space="preserve">An information security and business continuity risk management function(s) exists within the institution. </t>
    </r>
    <r>
      <rPr>
        <sz val="10"/>
        <color rgb="FF000000"/>
        <rFont val="Arial"/>
        <family val="2"/>
      </rPr>
      <t>(FFIEC Information Security Booklet, page 68)</t>
    </r>
  </si>
  <si>
    <r>
      <t xml:space="preserve">Identification and authentication are required and managed for access to systems, applications, and </t>
    </r>
    <r>
      <rPr>
        <b/>
        <sz val="10"/>
        <color rgb="FFFF0000"/>
        <rFont val="Arial"/>
        <family val="2"/>
      </rPr>
      <t>hardware</t>
    </r>
    <r>
      <rPr>
        <b/>
        <sz val="10"/>
        <rFont val="Arial"/>
        <family val="2"/>
      </rPr>
      <t xml:space="preserve">. </t>
    </r>
    <r>
      <rPr>
        <sz val="10"/>
        <rFont val="Arial"/>
        <family val="2"/>
      </rPr>
      <t>(FFIEC Information Security Booklet, page 21)</t>
    </r>
  </si>
  <si>
    <r>
      <t xml:space="preserve">Controls are in place to prevent unauthorized access to collaborative computing devices and applications (e.g., networked white boards, </t>
    </r>
    <r>
      <rPr>
        <b/>
        <sz val="10"/>
        <rFont val="Arial"/>
        <family val="2"/>
      </rPr>
      <t>cameras, microphones, online applications such as instant messaging and document sharing</t>
    </r>
    <r>
      <rPr>
        <sz val="10"/>
        <rFont val="Arial"/>
        <family val="2"/>
      </rPr>
      <t>). (* N/A if collaborative computing devices are not used.)</t>
    </r>
  </si>
  <si>
    <r>
      <t xml:space="preserve">Controls are in place to restrict the use of removable media to authorized personnel. </t>
    </r>
    <r>
      <rPr>
        <sz val="10"/>
        <color rgb="FF000000"/>
        <rFont val="Arial"/>
        <family val="2"/>
      </rPr>
      <t>(FFIEC Information Security Work Program, Objective I: 4-1)</t>
    </r>
  </si>
  <si>
    <r>
      <t xml:space="preserve">Appropriate steps are taken to contain and control an incident to prevent further unauthorized access to or use of customer information. </t>
    </r>
    <r>
      <rPr>
        <sz val="10"/>
        <color rgb="FF000000"/>
        <rFont val="Arial"/>
        <family val="2"/>
      </rPr>
      <t>(FFIEC Information Security Booklet, page 84)</t>
    </r>
  </si>
  <si>
    <t>Table E: Count of No</t>
  </si>
  <si>
    <t>Table F: Count of Remaining Questions to Answer</t>
  </si>
  <si>
    <t>Instructions: Select the desired maturity level your institution wants to achieve in column C.</t>
  </si>
  <si>
    <t>Select Desired Maturity Level for each Domain</t>
  </si>
  <si>
    <t>Target Maturity</t>
  </si>
  <si>
    <t xml:space="preserve">Based on the Inherent Risk Assessment, your institution is recommended to be at the following </t>
  </si>
  <si>
    <t>maturity levels in all domains:</t>
  </si>
  <si>
    <t>Component Maturity</t>
  </si>
  <si>
    <t>This selection will set the red line on each of the charts on this and the next sheets.</t>
  </si>
  <si>
    <t>Instructions: No input required on this sheet.  All data is pulled from the "Maturity Results" sheet and the "Charts of Assessment Factor" sheet.</t>
  </si>
  <si>
    <t>The results indicate the areas that are below baseline and in most need of immediate attention.</t>
  </si>
  <si>
    <t>Read the declarative statement and determine the appropriate response of Yes, Yes [CC]*, No, or N/A for your institution.</t>
  </si>
  <si>
    <t xml:space="preserve">*Use the option "Yes [CC]" to indicate where the declarative statement is true, by way of other controls. Per the FFIEC's footnote, a "compensating control" is "A management, operational, and/or technical control (e.g., safeguard or countermeasure) employed by an organization in lieu of a recommended security control in the low, moderate, or high baselines that provides equivalent or comparable protection for an information system." </t>
  </si>
  <si>
    <r>
      <t xml:space="preserve">Throughout the tool, orange-filled cells require input and blue-colored tabs will display results of your input. </t>
    </r>
    <r>
      <rPr>
        <b/>
        <sz val="11"/>
        <color rgb="FFFF0000"/>
        <rFont val="Arial"/>
        <family val="2"/>
      </rPr>
      <t xml:space="preserve">To help you determine where these cells are, the sheets with orange-filled cells are colored orange as well. </t>
    </r>
  </si>
  <si>
    <r>
      <rPr>
        <b/>
        <sz val="11"/>
        <color theme="9" tint="-0.249977111117893"/>
        <rFont val="Arial"/>
        <family val="2"/>
      </rPr>
      <t>Inherent Risk Profile Input</t>
    </r>
    <r>
      <rPr>
        <sz val="11"/>
        <rFont val="Arial"/>
        <family val="2"/>
      </rPr>
      <t xml:space="preserve"> - This tab contains the Risk Categories, risk criteria, and risk levels for identification of the overall inherent risk of the institution</t>
    </r>
  </si>
  <si>
    <r>
      <rPr>
        <b/>
        <sz val="11"/>
        <color theme="9" tint="-0.249977111117893"/>
        <rFont val="Arial"/>
        <family val="2"/>
      </rPr>
      <t>Charts of Assessment Factor</t>
    </r>
    <r>
      <rPr>
        <b/>
        <sz val="11"/>
        <rFont val="Arial"/>
        <family val="2"/>
      </rPr>
      <t xml:space="preserve"> </t>
    </r>
    <r>
      <rPr>
        <sz val="11"/>
        <rFont val="Arial"/>
        <family val="2"/>
      </rPr>
      <t>-</t>
    </r>
    <r>
      <rPr>
        <b/>
        <sz val="11"/>
        <rFont val="Arial"/>
        <family val="2"/>
      </rPr>
      <t xml:space="preserve"> </t>
    </r>
    <r>
      <rPr>
        <sz val="11"/>
        <rFont val="Arial"/>
        <family val="2"/>
      </rPr>
      <t>This tab contains the table where you can select your institution's target maturity level. Based on that setting, this tab also provides graphs for each domain and the maturity results of the individual assessment factors.</t>
    </r>
  </si>
  <si>
    <r>
      <rPr>
        <b/>
        <sz val="11"/>
        <color theme="9" tint="-0.249977111117893"/>
        <rFont val="Arial"/>
        <family val="2"/>
      </rPr>
      <t>Maturity Tool Input</t>
    </r>
    <r>
      <rPr>
        <b/>
        <sz val="11"/>
        <rFont val="Arial"/>
        <family val="2"/>
      </rPr>
      <t xml:space="preserve"> </t>
    </r>
    <r>
      <rPr>
        <sz val="11"/>
        <rFont val="Arial"/>
        <family val="2"/>
      </rPr>
      <t>- This tab contains the declarative statements in the maturity assessment.</t>
    </r>
  </si>
  <si>
    <t>Each "+" sign can be clicked to expand the Domain, Assessment Factor, Component and Maturity Level that categorize the declarative statements.    The second "+" sign expands the mappings to NIST Cybersecurity Framework.</t>
  </si>
  <si>
    <r>
      <rPr>
        <b/>
        <sz val="11"/>
        <color theme="3" tint="0.39997558519241921"/>
        <rFont val="Arial"/>
        <family val="2"/>
      </rPr>
      <t>Inherent Risk Results</t>
    </r>
    <r>
      <rPr>
        <sz val="11"/>
        <rFont val="Arial"/>
        <family val="2"/>
      </rPr>
      <t xml:space="preserve"> - This tab contains summary tables and graph based on the results from the Inherent Risk Profile Input</t>
    </r>
  </si>
  <si>
    <r>
      <rPr>
        <b/>
        <sz val="11"/>
        <color theme="3" tint="0.39997558519241921"/>
        <rFont val="Arial"/>
        <family val="2"/>
      </rPr>
      <t>Maturity Results</t>
    </r>
    <r>
      <rPr>
        <sz val="11"/>
        <rFont val="Arial"/>
        <family val="2"/>
      </rPr>
      <t xml:space="preserve"> -</t>
    </r>
    <r>
      <rPr>
        <b/>
        <sz val="11"/>
        <rFont val="Arial"/>
        <family val="2"/>
      </rPr>
      <t xml:space="preserve"> </t>
    </r>
    <r>
      <rPr>
        <sz val="11"/>
        <rFont val="Arial"/>
        <family val="2"/>
      </rPr>
      <t>This tab contains a chart that displays the maturity of each component, assessment factor, and domain based on the input entered into the Maturity Tool Input tab.</t>
    </r>
  </si>
  <si>
    <r>
      <rPr>
        <b/>
        <sz val="11"/>
        <color theme="3" tint="0.39997558519241921"/>
        <rFont val="Arial"/>
        <family val="2"/>
      </rPr>
      <t>Charts of Component</t>
    </r>
    <r>
      <rPr>
        <b/>
        <sz val="11"/>
        <rFont val="Arial"/>
        <family val="2"/>
      </rPr>
      <t xml:space="preserve"> </t>
    </r>
    <r>
      <rPr>
        <sz val="11"/>
        <rFont val="Arial"/>
        <family val="2"/>
      </rPr>
      <t>- This tab contains a graph for each domain and the maturity results of the individual components.</t>
    </r>
  </si>
  <si>
    <t xml:space="preserve">The FFIEC provided a general chart which shows the intersection of the Inherent Risk Level obtained using this Risk Profile and the Cybersecurity Maturity Levels.  </t>
  </si>
  <si>
    <t>For example - if the results of completing the Inherent Risk Profile indicated "Moderate" - then the institution should strive to have a Cybersecurity Maturity of "Evolving", "Intermediate" or "Advanced"</t>
  </si>
  <si>
    <t>Provide an answer for each Declarative Statement in the Maturity Tool Assessment:</t>
  </si>
  <si>
    <t>The "Maturity Results" tab contains summary results of all your selections on the tool input.  Columns F-J contain the percentage which your institution answered "Yes", "Yes [CC]" or "N/A" for each maturity level in each component.
Column D rolls those results up to the assessment factor level.  Column B rolls those results up to the Domain level.
NOTE: If there is an "incomplete" in the Assessed Maturity Level column, then all the responses have not been selected. Please return to the Maturity Tool Input tab to complete the selections.</t>
  </si>
  <si>
    <t>Use Excel’s filter function to group results based on a “Below Baseline” ranking, and thus identify areas to focus efforts to move to the next level.  For example:</t>
  </si>
  <si>
    <r>
      <rPr>
        <sz val="7"/>
        <color rgb="FF000000"/>
        <rFont val="Arial"/>
        <family val="2"/>
      </rPr>
      <t xml:space="preserve"> </t>
    </r>
    <r>
      <rPr>
        <sz val="11"/>
        <color rgb="FF000000"/>
        <rFont val="Arial"/>
        <family val="2"/>
      </rPr>
      <t>Go to the Maturity Tool Input tab</t>
    </r>
  </si>
  <si>
    <t>Select only "No" in Column I (Yes, Yes [CC], No and N/A) filter</t>
  </si>
</sst>
</file>

<file path=xl/styles.xml><?xml version="1.0" encoding="utf-8"?>
<styleSheet xmlns="http://schemas.openxmlformats.org/spreadsheetml/2006/main" xmlns:mc="http://schemas.openxmlformats.org/markup-compatibility/2006" xmlns:x14ac="http://schemas.microsoft.com/office/spreadsheetml/2009/9/ac" mc:Ignorable="x14ac">
  <fonts count="74" x14ac:knownFonts="1">
    <font>
      <sz val="10"/>
      <color rgb="FF000000"/>
      <name val="Times New Roman"/>
      <charset val="204"/>
    </font>
    <font>
      <sz val="11"/>
      <color theme="1"/>
      <name val="Calibri"/>
      <family val="2"/>
      <scheme val="minor"/>
    </font>
    <font>
      <sz val="10"/>
      <name val="Times New Roman"/>
      <family val="1"/>
    </font>
    <font>
      <sz val="10"/>
      <name val="Times New Roman"/>
      <family val="1"/>
    </font>
    <font>
      <sz val="10"/>
      <name val="Arial"/>
      <family val="2"/>
    </font>
    <font>
      <sz val="10"/>
      <color rgb="FF000000"/>
      <name val="Times New Roman"/>
      <family val="1"/>
    </font>
    <font>
      <sz val="10"/>
      <color rgb="FF000000"/>
      <name val="Arial"/>
      <family val="2"/>
    </font>
    <font>
      <b/>
      <sz val="10"/>
      <name val="Arial"/>
      <family val="2"/>
    </font>
    <font>
      <b/>
      <u/>
      <sz val="10"/>
      <name val="Arial"/>
      <family val="2"/>
    </font>
    <font>
      <sz val="10"/>
      <color rgb="FFFF0000"/>
      <name val="Times New Roman"/>
      <family val="1"/>
    </font>
    <font>
      <sz val="10"/>
      <color rgb="FFFF0000"/>
      <name val="Arial"/>
      <family val="2"/>
    </font>
    <font>
      <b/>
      <sz val="10"/>
      <color rgb="FFFF0000"/>
      <name val="Arial"/>
      <family val="2"/>
    </font>
    <font>
      <sz val="10"/>
      <color theme="1"/>
      <name val="Arial"/>
      <family val="2"/>
    </font>
    <font>
      <sz val="10"/>
      <color theme="1"/>
      <name val="Times New Roman"/>
      <family val="1"/>
    </font>
    <font>
      <b/>
      <sz val="10"/>
      <color theme="0"/>
      <name val="Arial"/>
      <family val="2"/>
    </font>
    <font>
      <b/>
      <sz val="10"/>
      <color theme="1"/>
      <name val="Arial"/>
      <family val="2"/>
    </font>
    <font>
      <b/>
      <sz val="10"/>
      <color rgb="FF000000"/>
      <name val="Arial"/>
      <family val="2"/>
    </font>
    <font>
      <sz val="10"/>
      <color theme="0"/>
      <name val="Arial"/>
      <family val="2"/>
    </font>
    <font>
      <sz val="11"/>
      <color rgb="FF000000"/>
      <name val="Arial"/>
      <family val="2"/>
    </font>
    <font>
      <b/>
      <sz val="11"/>
      <color rgb="FF000000"/>
      <name val="Arial"/>
      <family val="2"/>
    </font>
    <font>
      <u/>
      <sz val="13"/>
      <color theme="10"/>
      <name val="Times New Roman"/>
      <family val="1"/>
    </font>
    <font>
      <b/>
      <sz val="11"/>
      <name val="Arial"/>
      <family val="2"/>
    </font>
    <font>
      <b/>
      <u/>
      <sz val="11"/>
      <color theme="10"/>
      <name val="Arial"/>
      <family val="2"/>
    </font>
    <font>
      <sz val="12"/>
      <color rgb="FF000000"/>
      <name val="Arial"/>
      <family val="2"/>
    </font>
    <font>
      <b/>
      <sz val="12"/>
      <color rgb="FFFF0000"/>
      <name val="Arial"/>
      <family val="2"/>
    </font>
    <font>
      <b/>
      <sz val="12"/>
      <color rgb="FF000000"/>
      <name val="Arial"/>
      <family val="2"/>
    </font>
    <font>
      <b/>
      <sz val="12"/>
      <color theme="0"/>
      <name val="Arial"/>
      <family val="2"/>
    </font>
    <font>
      <b/>
      <sz val="12"/>
      <name val="Arial"/>
      <family val="2"/>
    </font>
    <font>
      <b/>
      <u/>
      <sz val="12"/>
      <color theme="0"/>
      <name val="Arial"/>
      <family val="2"/>
    </font>
    <font>
      <b/>
      <i/>
      <sz val="12"/>
      <color theme="0"/>
      <name val="Arial"/>
      <family val="2"/>
    </font>
    <font>
      <b/>
      <sz val="14"/>
      <color rgb="FFC00000"/>
      <name val="Arial"/>
      <family val="2"/>
    </font>
    <font>
      <b/>
      <sz val="16"/>
      <name val="Arial"/>
      <family val="2"/>
    </font>
    <font>
      <sz val="12"/>
      <color theme="0"/>
      <name val="Arial"/>
      <family val="2"/>
    </font>
    <font>
      <sz val="12"/>
      <name val="Arial"/>
      <family val="2"/>
    </font>
    <font>
      <b/>
      <sz val="14"/>
      <name val="Arial"/>
      <family val="2"/>
    </font>
    <font>
      <b/>
      <sz val="12"/>
      <color theme="0" tint="-0.499984740745262"/>
      <name val="Arial"/>
      <family val="2"/>
    </font>
    <font>
      <b/>
      <sz val="14"/>
      <color theme="0"/>
      <name val="Arial"/>
      <family val="2"/>
    </font>
    <font>
      <b/>
      <i/>
      <sz val="12"/>
      <color theme="1"/>
      <name val="Arial"/>
      <family val="2"/>
    </font>
    <font>
      <i/>
      <sz val="12"/>
      <color rgb="FF000000"/>
      <name val="Arial"/>
      <family val="2"/>
    </font>
    <font>
      <sz val="11"/>
      <color theme="1"/>
      <name val="Arial"/>
      <family val="2"/>
    </font>
    <font>
      <b/>
      <sz val="11"/>
      <color theme="1"/>
      <name val="Arial"/>
      <family val="2"/>
    </font>
    <font>
      <sz val="11"/>
      <name val="Arial"/>
      <family val="2"/>
    </font>
    <font>
      <b/>
      <sz val="12"/>
      <color theme="1"/>
      <name val="Arial"/>
      <family val="2"/>
    </font>
    <font>
      <sz val="20"/>
      <name val="Arial"/>
      <family val="2"/>
    </font>
    <font>
      <b/>
      <sz val="20"/>
      <name val="Arial"/>
      <family val="2"/>
    </font>
    <font>
      <sz val="12"/>
      <color theme="1"/>
      <name val="Arial"/>
      <family val="2"/>
    </font>
    <font>
      <b/>
      <i/>
      <sz val="18"/>
      <name val="Arial"/>
      <family val="2"/>
    </font>
    <font>
      <b/>
      <i/>
      <sz val="12"/>
      <name val="Arial"/>
      <family val="2"/>
    </font>
    <font>
      <b/>
      <i/>
      <sz val="18"/>
      <color theme="3" tint="-0.499984740745262"/>
      <name val="Arial"/>
      <family val="2"/>
    </font>
    <font>
      <b/>
      <i/>
      <sz val="14"/>
      <color theme="0"/>
      <name val="Arial"/>
      <family val="2"/>
    </font>
    <font>
      <b/>
      <i/>
      <sz val="12"/>
      <color theme="3" tint="-0.499984740745262"/>
      <name val="Arial"/>
      <family val="2"/>
    </font>
    <font>
      <b/>
      <sz val="14"/>
      <color rgb="FF000000"/>
      <name val="Arial"/>
      <family val="2"/>
    </font>
    <font>
      <b/>
      <i/>
      <sz val="14"/>
      <name val="Arial"/>
      <family val="2"/>
    </font>
    <font>
      <b/>
      <i/>
      <sz val="14"/>
      <color theme="0" tint="-0.34998626667073579"/>
      <name val="Arial"/>
      <family val="2"/>
    </font>
    <font>
      <b/>
      <i/>
      <sz val="14"/>
      <color theme="0" tint="-0.14999847407452621"/>
      <name val="Arial"/>
      <family val="2"/>
    </font>
    <font>
      <b/>
      <i/>
      <sz val="12"/>
      <color theme="0" tint="-0.34998626667073579"/>
      <name val="Arial"/>
      <family val="2"/>
    </font>
    <font>
      <b/>
      <i/>
      <sz val="12"/>
      <color theme="0" tint="-0.14999847407452621"/>
      <name val="Arial"/>
      <family val="2"/>
    </font>
    <font>
      <i/>
      <sz val="11"/>
      <color rgb="FF000000"/>
      <name val="Arial"/>
      <family val="2"/>
    </font>
    <font>
      <sz val="22"/>
      <color rgb="FF000000"/>
      <name val="Calibri"/>
      <family val="2"/>
      <scheme val="minor"/>
    </font>
    <font>
      <sz val="7"/>
      <color rgb="FF000000"/>
      <name val="Arial"/>
      <family val="2"/>
    </font>
    <font>
      <b/>
      <sz val="22"/>
      <color theme="3"/>
      <name val="Calibri"/>
      <family val="2"/>
      <scheme val="minor"/>
    </font>
    <font>
      <sz val="14"/>
      <color rgb="FF000000"/>
      <name val="Arial"/>
      <family val="2"/>
    </font>
    <font>
      <sz val="9"/>
      <color indexed="81"/>
      <name val="Tahoma"/>
      <family val="2"/>
    </font>
    <font>
      <b/>
      <sz val="9"/>
      <color indexed="81"/>
      <name val="Tahoma"/>
      <family val="2"/>
    </font>
    <font>
      <sz val="12"/>
      <name val="Times New Roman"/>
      <family val="1"/>
    </font>
    <font>
      <sz val="16"/>
      <color rgb="FF000000"/>
      <name val="Arial"/>
      <family val="2"/>
    </font>
    <font>
      <b/>
      <sz val="9"/>
      <name val="Arial"/>
      <family val="2"/>
    </font>
    <font>
      <b/>
      <sz val="9"/>
      <color theme="0"/>
      <name val="Arial"/>
      <family val="2"/>
    </font>
    <font>
      <b/>
      <sz val="9"/>
      <name val="Times New Roman"/>
      <family val="1"/>
    </font>
    <font>
      <b/>
      <sz val="11"/>
      <color rgb="FFFF0000"/>
      <name val="Arial"/>
      <family val="2"/>
    </font>
    <font>
      <b/>
      <sz val="11"/>
      <color theme="9" tint="-0.249977111117893"/>
      <name val="Arial"/>
      <family val="2"/>
    </font>
    <font>
      <b/>
      <sz val="11"/>
      <color theme="3" tint="0.39997558519241921"/>
      <name val="Arial"/>
      <family val="2"/>
    </font>
    <font>
      <sz val="11"/>
      <color theme="0"/>
      <name val="Arial"/>
      <family val="2"/>
    </font>
    <font>
      <b/>
      <sz val="11"/>
      <color theme="0"/>
      <name val="Arial"/>
      <family val="2"/>
    </font>
  </fonts>
  <fills count="20">
    <fill>
      <patternFill patternType="none"/>
    </fill>
    <fill>
      <patternFill patternType="gray125"/>
    </fill>
    <fill>
      <patternFill patternType="solid">
        <fgColor theme="1"/>
        <bgColor indexed="64"/>
      </patternFill>
    </fill>
    <fill>
      <patternFill patternType="solid">
        <fgColor theme="4" tint="-0.249977111117893"/>
        <bgColor indexed="64"/>
      </patternFill>
    </fill>
    <fill>
      <patternFill patternType="solid">
        <fgColor theme="0"/>
        <bgColor indexed="64"/>
      </patternFill>
    </fill>
    <fill>
      <patternFill patternType="solid">
        <fgColor theme="0"/>
        <bgColor theme="4" tint="0.79998168889431442"/>
      </patternFill>
    </fill>
    <fill>
      <patternFill patternType="solid">
        <fgColor theme="4" tint="-0.249977111117893"/>
        <bgColor theme="4" tint="0.79998168889431442"/>
      </patternFill>
    </fill>
    <fill>
      <patternFill patternType="solid">
        <fgColor rgb="FFFFFFFF"/>
      </patternFill>
    </fill>
    <fill>
      <patternFill patternType="solid">
        <fgColor theme="5" tint="0.79998168889431442"/>
        <bgColor indexed="64"/>
      </patternFill>
    </fill>
    <fill>
      <patternFill patternType="solid">
        <fgColor theme="4" tint="-0.499984740745262"/>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B050"/>
        <bgColor indexed="64"/>
      </patternFill>
    </fill>
    <fill>
      <patternFill patternType="solid">
        <fgColor theme="6" tint="0.39997558519241921"/>
        <bgColor indexed="64"/>
      </patternFill>
    </fill>
  </fills>
  <borders count="32">
    <border>
      <left/>
      <right/>
      <top/>
      <bottom/>
      <diagonal/>
    </border>
    <border>
      <left/>
      <right/>
      <top/>
      <bottom style="thin">
        <color theme="4" tint="0.3999755851924192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double">
        <color theme="0" tint="-0.34998626667073579"/>
      </bottom>
      <diagonal/>
    </border>
    <border>
      <left/>
      <right/>
      <top/>
      <bottom style="medium">
        <color indexed="64"/>
      </bottom>
      <diagonal/>
    </border>
    <border>
      <left/>
      <right/>
      <top/>
      <bottom style="medium">
        <color theme="0" tint="-0.34998626667073579"/>
      </bottom>
      <diagonal/>
    </border>
    <border>
      <left style="thin">
        <color rgb="FFA2A2A2"/>
      </left>
      <right style="thin">
        <color rgb="FFA2A2A2"/>
      </right>
      <top/>
      <bottom/>
      <diagonal/>
    </border>
    <border>
      <left/>
      <right style="thin">
        <color rgb="FFA2A2A2"/>
      </right>
      <top/>
      <bottom/>
      <diagonal/>
    </border>
    <border>
      <left style="thin">
        <color rgb="FFA2A2A2"/>
      </left>
      <right/>
      <top/>
      <bottom/>
      <diagonal/>
    </border>
    <border>
      <left style="medium">
        <color indexed="64"/>
      </left>
      <right/>
      <top style="thin">
        <color theme="0" tint="-0.34998626667073579"/>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right style="thin">
        <color rgb="FFA2A2A2"/>
      </right>
      <top/>
      <bottom style="medium">
        <color indexed="64"/>
      </bottom>
      <diagonal/>
    </border>
    <border>
      <left/>
      <right style="thin">
        <color rgb="FFA2A2A2"/>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double">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9" fontId="5" fillId="0" borderId="0" applyFont="0" applyFill="0" applyBorder="0" applyAlignment="0" applyProtection="0"/>
    <xf numFmtId="0" fontId="20" fillId="0" borderId="0" applyNumberFormat="0" applyFill="0" applyBorder="0" applyAlignment="0" applyProtection="0">
      <alignment vertical="top"/>
      <protection locked="0"/>
    </xf>
    <xf numFmtId="0" fontId="5" fillId="0" borderId="0"/>
    <xf numFmtId="0" fontId="1" fillId="0" borderId="0"/>
  </cellStyleXfs>
  <cellXfs count="275">
    <xf numFmtId="0" fontId="0" fillId="0" borderId="0" xfId="0" applyFill="1" applyBorder="1" applyAlignment="1">
      <alignment horizontal="left" vertical="top"/>
    </xf>
    <xf numFmtId="0" fontId="3" fillId="0" borderId="0" xfId="0" applyFont="1" applyFill="1" applyBorder="1" applyAlignment="1">
      <alignment horizontal="left" vertical="top"/>
    </xf>
    <xf numFmtId="0" fontId="4" fillId="0" borderId="0" xfId="0" applyFont="1" applyFill="1" applyBorder="1" applyAlignment="1">
      <alignment horizontal="left" vertical="top"/>
    </xf>
    <xf numFmtId="0" fontId="3" fillId="0" borderId="0" xfId="0" applyFont="1" applyFill="1" applyBorder="1" applyAlignment="1">
      <alignment horizontal="left" vertical="top" wrapText="1"/>
    </xf>
    <xf numFmtId="0" fontId="4" fillId="0" borderId="0" xfId="0" applyFont="1" applyFill="1" applyBorder="1" applyAlignment="1">
      <alignment horizontal="left" vertical="top" wrapText="1"/>
    </xf>
    <xf numFmtId="0" fontId="14" fillId="2" borderId="0" xfId="0" applyFont="1" applyFill="1" applyBorder="1" applyAlignment="1">
      <alignment horizontal="left" vertical="top"/>
    </xf>
    <xf numFmtId="0" fontId="6" fillId="4" borderId="0" xfId="0" applyFont="1" applyFill="1" applyBorder="1" applyAlignment="1">
      <alignment horizontal="left" vertical="top"/>
    </xf>
    <xf numFmtId="0" fontId="6" fillId="4" borderId="0" xfId="0" applyFont="1" applyFill="1" applyBorder="1" applyAlignment="1">
      <alignment horizontal="center" vertical="center"/>
    </xf>
    <xf numFmtId="0" fontId="11" fillId="4" borderId="0" xfId="0" applyFont="1" applyFill="1" applyBorder="1" applyAlignment="1">
      <alignment horizontal="center" vertical="center"/>
    </xf>
    <xf numFmtId="0" fontId="6" fillId="4" borderId="0" xfId="0" applyFont="1" applyFill="1" applyBorder="1" applyAlignment="1">
      <alignment horizontal="center" vertical="center" wrapText="1"/>
    </xf>
    <xf numFmtId="0" fontId="6" fillId="4" borderId="0" xfId="0" applyFont="1" applyFill="1" applyBorder="1" applyAlignment="1">
      <alignment horizontal="left" vertical="top" wrapText="1"/>
    </xf>
    <xf numFmtId="0" fontId="15" fillId="5" borderId="0" xfId="0" applyFont="1" applyFill="1" applyBorder="1" applyAlignment="1">
      <alignment horizontal="left" vertical="top"/>
    </xf>
    <xf numFmtId="0" fontId="15" fillId="5" borderId="0" xfId="0" applyNumberFormat="1" applyFont="1" applyFill="1" applyBorder="1" applyAlignment="1">
      <alignment horizontal="left" vertical="top"/>
    </xf>
    <xf numFmtId="0" fontId="15" fillId="5" borderId="0" xfId="0" applyNumberFormat="1" applyFont="1" applyFill="1" applyBorder="1" applyAlignment="1">
      <alignment horizontal="center" vertical="top"/>
    </xf>
    <xf numFmtId="0" fontId="15" fillId="5" borderId="1" xfId="0" applyFont="1" applyFill="1" applyBorder="1" applyAlignment="1">
      <alignment horizontal="left" vertical="top"/>
    </xf>
    <xf numFmtId="0" fontId="15" fillId="5" borderId="2" xfId="0" applyFont="1" applyFill="1" applyBorder="1" applyAlignment="1">
      <alignment horizontal="center" vertical="top"/>
    </xf>
    <xf numFmtId="0" fontId="6" fillId="4" borderId="0" xfId="0" applyNumberFormat="1" applyFont="1" applyFill="1" applyBorder="1" applyAlignment="1">
      <alignment horizontal="center" vertical="top"/>
    </xf>
    <xf numFmtId="0" fontId="15" fillId="4" borderId="0" xfId="0" applyFont="1" applyFill="1" applyBorder="1" applyAlignment="1">
      <alignment horizontal="left" vertical="top"/>
    </xf>
    <xf numFmtId="0" fontId="15" fillId="4" borderId="0" xfId="0" applyFont="1" applyFill="1" applyAlignment="1">
      <alignment horizontal="left" vertical="top"/>
    </xf>
    <xf numFmtId="0" fontId="15" fillId="4" borderId="1" xfId="0" applyFont="1" applyFill="1" applyBorder="1" applyAlignment="1">
      <alignment horizontal="left" vertical="top"/>
    </xf>
    <xf numFmtId="0" fontId="18" fillId="4" borderId="0" xfId="0" applyFont="1" applyFill="1" applyAlignment="1">
      <alignment horizontal="left" vertical="top"/>
    </xf>
    <xf numFmtId="0" fontId="18" fillId="4" borderId="0" xfId="0" applyFont="1" applyFill="1" applyAlignment="1">
      <alignment horizontal="left" vertical="top" wrapText="1"/>
    </xf>
    <xf numFmtId="0" fontId="19" fillId="4" borderId="0" xfId="0" applyFont="1" applyFill="1" applyAlignment="1">
      <alignment horizontal="left" vertical="top"/>
    </xf>
    <xf numFmtId="0" fontId="19" fillId="4" borderId="0" xfId="0" applyFont="1" applyFill="1" applyAlignment="1">
      <alignment horizontal="left" vertical="top" wrapText="1"/>
    </xf>
    <xf numFmtId="0" fontId="22" fillId="4" borderId="0" xfId="2" applyFont="1" applyFill="1" applyAlignment="1" applyProtection="1">
      <alignment horizontal="center" vertical="top" wrapText="1"/>
    </xf>
    <xf numFmtId="0" fontId="22" fillId="4" borderId="0" xfId="2" applyFont="1" applyFill="1" applyAlignment="1" applyProtection="1">
      <alignment horizontal="left" vertical="top" wrapText="1"/>
    </xf>
    <xf numFmtId="0" fontId="23" fillId="7" borderId="0" xfId="0" applyFont="1" applyFill="1" applyBorder="1" applyAlignment="1">
      <alignment horizontal="left" vertical="top"/>
    </xf>
    <xf numFmtId="0" fontId="24" fillId="7" borderId="0" xfId="0" applyFont="1" applyFill="1" applyBorder="1" applyAlignment="1">
      <alignment horizontal="left" vertical="top" wrapText="1"/>
    </xf>
    <xf numFmtId="0" fontId="23" fillId="7" borderId="0" xfId="0" applyFont="1" applyFill="1" applyBorder="1" applyAlignment="1">
      <alignment horizontal="center" vertical="top"/>
    </xf>
    <xf numFmtId="0" fontId="25" fillId="7" borderId="0" xfId="0" applyFont="1" applyFill="1" applyBorder="1" applyAlignment="1">
      <alignment horizontal="center" vertical="center" wrapText="1"/>
    </xf>
    <xf numFmtId="0" fontId="25" fillId="7" borderId="0" xfId="0" applyFont="1" applyFill="1" applyBorder="1" applyAlignment="1">
      <alignment horizontal="center" vertical="center"/>
    </xf>
    <xf numFmtId="0" fontId="25" fillId="7" borderId="0" xfId="0" applyFont="1" applyFill="1" applyBorder="1" applyAlignment="1">
      <alignment horizontal="left" vertical="top" wrapText="1"/>
    </xf>
    <xf numFmtId="0" fontId="25" fillId="7" borderId="0" xfId="0" applyFont="1" applyFill="1" applyBorder="1" applyAlignment="1">
      <alignment horizontal="left" vertical="center"/>
    </xf>
    <xf numFmtId="0" fontId="23" fillId="7" borderId="0" xfId="0" applyFont="1" applyFill="1" applyBorder="1" applyAlignment="1">
      <alignment horizontal="center" vertical="center"/>
    </xf>
    <xf numFmtId="0" fontId="26" fillId="7" borderId="0" xfId="0" applyFont="1" applyFill="1" applyBorder="1" applyAlignment="1">
      <alignment horizontal="center" vertical="center"/>
    </xf>
    <xf numFmtId="0" fontId="26" fillId="7" borderId="0" xfId="0" applyFont="1" applyFill="1" applyBorder="1" applyAlignment="1">
      <alignment horizontal="left" vertical="top" wrapText="1"/>
    </xf>
    <xf numFmtId="0" fontId="23" fillId="4" borderId="0" xfId="0" applyFont="1" applyFill="1" applyBorder="1" applyAlignment="1">
      <alignment horizontal="center" vertical="top"/>
    </xf>
    <xf numFmtId="0" fontId="25" fillId="4" borderId="0" xfId="0" applyFont="1" applyFill="1" applyBorder="1" applyAlignment="1">
      <alignment horizontal="center" vertical="center" wrapText="1"/>
    </xf>
    <xf numFmtId="0" fontId="27" fillId="4" borderId="0" xfId="0" applyFont="1" applyFill="1" applyBorder="1" applyAlignment="1">
      <alignment horizontal="left" vertical="center"/>
    </xf>
    <xf numFmtId="0" fontId="28" fillId="7" borderId="0" xfId="0" applyFont="1" applyFill="1" applyBorder="1" applyAlignment="1">
      <alignment horizontal="left" vertical="top"/>
    </xf>
    <xf numFmtId="0" fontId="26" fillId="4" borderId="0" xfId="0" applyFont="1" applyFill="1" applyBorder="1" applyAlignment="1">
      <alignment horizontal="center" vertical="center"/>
    </xf>
    <xf numFmtId="0" fontId="29" fillId="4" borderId="0" xfId="0" applyFont="1" applyFill="1" applyBorder="1" applyAlignment="1">
      <alignment horizontal="left" vertical="top" wrapText="1"/>
    </xf>
    <xf numFmtId="0" fontId="23" fillId="7" borderId="0" xfId="0" applyFont="1" applyFill="1" applyBorder="1" applyAlignment="1">
      <alignment horizontal="left" vertical="center"/>
    </xf>
    <xf numFmtId="0" fontId="24" fillId="7" borderId="0" xfId="0" applyFont="1" applyFill="1" applyBorder="1" applyAlignment="1">
      <alignment horizontal="left" vertical="center" wrapText="1"/>
    </xf>
    <xf numFmtId="0" fontId="23" fillId="7" borderId="0" xfId="0" applyFont="1" applyFill="1" applyBorder="1" applyAlignment="1">
      <alignment horizontal="center" vertical="center" wrapText="1"/>
    </xf>
    <xf numFmtId="0" fontId="31" fillId="7" borderId="6" xfId="0" applyFont="1" applyFill="1" applyBorder="1" applyAlignment="1">
      <alignment horizontal="center" vertical="center"/>
    </xf>
    <xf numFmtId="0" fontId="27" fillId="7" borderId="6" xfId="0" applyFont="1" applyFill="1" applyBorder="1" applyAlignment="1">
      <alignment horizontal="left" vertical="center" wrapText="1"/>
    </xf>
    <xf numFmtId="0" fontId="23" fillId="4" borderId="0" xfId="0" applyFont="1" applyFill="1" applyBorder="1" applyAlignment="1">
      <alignment horizontal="left" vertical="center"/>
    </xf>
    <xf numFmtId="0" fontId="24" fillId="4" borderId="0" xfId="0" applyFont="1" applyFill="1" applyBorder="1" applyAlignment="1">
      <alignment horizontal="left" vertical="center" wrapText="1"/>
    </xf>
    <xf numFmtId="0" fontId="26" fillId="4" borderId="0" xfId="0" applyFont="1" applyFill="1" applyBorder="1" applyAlignment="1">
      <alignment horizontal="center" vertical="center" wrapText="1"/>
    </xf>
    <xf numFmtId="0" fontId="32" fillId="4" borderId="0" xfId="0" applyFont="1" applyFill="1" applyBorder="1" applyAlignment="1">
      <alignment horizontal="center" vertical="center" wrapText="1"/>
    </xf>
    <xf numFmtId="0" fontId="23" fillId="4" borderId="0" xfId="0" applyFont="1" applyFill="1" applyBorder="1" applyAlignment="1">
      <alignment horizontal="center" vertical="center" wrapText="1"/>
    </xf>
    <xf numFmtId="0" fontId="33" fillId="4" borderId="0" xfId="0" applyFont="1" applyFill="1" applyBorder="1" applyAlignment="1">
      <alignment horizontal="center" vertical="center" wrapText="1"/>
    </xf>
    <xf numFmtId="0" fontId="23" fillId="4" borderId="0" xfId="0" applyFont="1" applyFill="1" applyBorder="1" applyAlignment="1">
      <alignment horizontal="center" vertical="center"/>
    </xf>
    <xf numFmtId="0" fontId="24" fillId="7" borderId="7" xfId="0" applyFont="1" applyFill="1" applyBorder="1" applyAlignment="1">
      <alignment horizontal="left" vertical="top" wrapText="1"/>
    </xf>
    <xf numFmtId="0" fontId="23" fillId="7" borderId="7" xfId="0" applyFont="1" applyFill="1" applyBorder="1" applyAlignment="1">
      <alignment horizontal="center" vertical="top" wrapText="1"/>
    </xf>
    <xf numFmtId="0" fontId="33" fillId="7" borderId="7" xfId="0" applyFont="1" applyFill="1" applyBorder="1" applyAlignment="1">
      <alignment horizontal="center" vertical="top" wrapText="1"/>
    </xf>
    <xf numFmtId="0" fontId="25" fillId="7" borderId="7" xfId="0" applyFont="1" applyFill="1" applyBorder="1" applyAlignment="1">
      <alignment horizontal="center" vertical="center" wrapText="1"/>
    </xf>
    <xf numFmtId="0" fontId="25" fillId="7" borderId="7" xfId="0" applyFont="1" applyFill="1" applyBorder="1" applyAlignment="1">
      <alignment horizontal="center" vertical="center"/>
    </xf>
    <xf numFmtId="0" fontId="25" fillId="7" borderId="7" xfId="0" applyFont="1" applyFill="1" applyBorder="1" applyAlignment="1">
      <alignment horizontal="left" vertical="top" wrapText="1"/>
    </xf>
    <xf numFmtId="0" fontId="33" fillId="7" borderId="2" xfId="0" applyFont="1" applyFill="1" applyBorder="1" applyAlignment="1">
      <alignment horizontal="center" vertical="top" wrapText="1"/>
    </xf>
    <xf numFmtId="0" fontId="23" fillId="7" borderId="2" xfId="0" applyFont="1" applyFill="1" applyBorder="1" applyAlignment="1">
      <alignment horizontal="center" vertical="top" wrapText="1"/>
    </xf>
    <xf numFmtId="0" fontId="26" fillId="9" borderId="9" xfId="0" applyFont="1" applyFill="1" applyBorder="1" applyAlignment="1">
      <alignment horizontal="center" vertical="center" wrapText="1"/>
    </xf>
    <xf numFmtId="0" fontId="26" fillId="3" borderId="9" xfId="0" applyFont="1" applyFill="1" applyBorder="1" applyAlignment="1">
      <alignment horizontal="center" vertical="center" wrapText="1"/>
    </xf>
    <xf numFmtId="0" fontId="27" fillId="10" borderId="9" xfId="0" applyFont="1" applyFill="1" applyBorder="1" applyAlignment="1">
      <alignment horizontal="center" vertical="center" wrapText="1"/>
    </xf>
    <xf numFmtId="0" fontId="27" fillId="11" borderId="9" xfId="0" applyFont="1" applyFill="1" applyBorder="1" applyAlignment="1">
      <alignment horizontal="center" vertical="center" wrapText="1"/>
    </xf>
    <xf numFmtId="0" fontId="27" fillId="12" borderId="9" xfId="0" applyFont="1" applyFill="1" applyBorder="1" applyAlignment="1">
      <alignment horizontal="center" vertical="center" wrapText="1"/>
    </xf>
    <xf numFmtId="0" fontId="25" fillId="13" borderId="9" xfId="0" applyFont="1" applyFill="1" applyBorder="1" applyAlignment="1">
      <alignment vertical="center"/>
    </xf>
    <xf numFmtId="0" fontId="23" fillId="4" borderId="0" xfId="0" applyFont="1" applyFill="1" applyBorder="1" applyAlignment="1">
      <alignment horizontal="left" vertical="top"/>
    </xf>
    <xf numFmtId="0" fontId="24" fillId="4" borderId="7" xfId="0" applyFont="1" applyFill="1" applyBorder="1" applyAlignment="1">
      <alignment horizontal="left" vertical="top" wrapText="1"/>
    </xf>
    <xf numFmtId="0" fontId="23" fillId="4" borderId="7" xfId="0" applyFont="1" applyFill="1" applyBorder="1" applyAlignment="1">
      <alignment horizontal="left" vertical="top"/>
    </xf>
    <xf numFmtId="0" fontId="25" fillId="4" borderId="7" xfId="0" applyFont="1" applyFill="1" applyBorder="1" applyAlignment="1">
      <alignment horizontal="center" vertical="center"/>
    </xf>
    <xf numFmtId="0" fontId="25" fillId="4" borderId="7" xfId="0" applyFont="1" applyFill="1" applyBorder="1" applyAlignment="1">
      <alignment horizontal="left" vertical="top" wrapText="1"/>
    </xf>
    <xf numFmtId="0" fontId="23" fillId="0" borderId="0" xfId="0" applyFont="1" applyFill="1" applyBorder="1" applyAlignment="1">
      <alignment horizontal="left" vertical="top"/>
    </xf>
    <xf numFmtId="0" fontId="24" fillId="0" borderId="7" xfId="0" applyFont="1" applyFill="1" applyBorder="1" applyAlignment="1">
      <alignment horizontal="left" vertical="top" wrapText="1"/>
    </xf>
    <xf numFmtId="0" fontId="25" fillId="0" borderId="7" xfId="0" applyFont="1" applyFill="1" applyBorder="1" applyAlignment="1">
      <alignment horizontal="center" vertical="center"/>
    </xf>
    <xf numFmtId="0" fontId="25" fillId="0" borderId="7" xfId="0" applyFont="1" applyFill="1" applyBorder="1" applyAlignment="1">
      <alignment horizontal="left" vertical="top" wrapText="1"/>
    </xf>
    <xf numFmtId="0" fontId="27" fillId="13" borderId="11" xfId="0" applyFont="1" applyFill="1" applyBorder="1" applyAlignment="1">
      <alignment vertical="center" wrapText="1"/>
    </xf>
    <xf numFmtId="0" fontId="23" fillId="0" borderId="7" xfId="0" applyFont="1" applyFill="1" applyBorder="1" applyAlignment="1">
      <alignment horizontal="left" vertical="top"/>
    </xf>
    <xf numFmtId="0" fontId="25" fillId="13" borderId="0" xfId="0" applyFont="1" applyFill="1" applyBorder="1" applyAlignment="1">
      <alignment horizontal="left" vertical="center"/>
    </xf>
    <xf numFmtId="0" fontId="23" fillId="4" borderId="7" xfId="0" applyFont="1" applyFill="1" applyBorder="1" applyAlignment="1">
      <alignment horizontal="center" vertical="top" wrapText="1"/>
    </xf>
    <xf numFmtId="0" fontId="24" fillId="7" borderId="8" xfId="0" applyFont="1" applyFill="1" applyBorder="1" applyAlignment="1">
      <alignment horizontal="left" vertical="top" wrapText="1"/>
    </xf>
    <xf numFmtId="0" fontId="24" fillId="7" borderId="0" xfId="0" applyFont="1" applyFill="1" applyBorder="1" applyAlignment="1">
      <alignment horizontal="center" vertical="center" wrapText="1"/>
    </xf>
    <xf numFmtId="0" fontId="27" fillId="13" borderId="0" xfId="0" applyFont="1" applyFill="1" applyBorder="1" applyAlignment="1">
      <alignment horizontal="left" vertical="center" wrapText="1"/>
    </xf>
    <xf numFmtId="0" fontId="36" fillId="9" borderId="9" xfId="0" applyFont="1" applyFill="1" applyBorder="1" applyAlignment="1">
      <alignment horizontal="center" vertical="center" wrapText="1"/>
    </xf>
    <xf numFmtId="0" fontId="36" fillId="3" borderId="9" xfId="0" applyFont="1" applyFill="1" applyBorder="1" applyAlignment="1">
      <alignment horizontal="center" vertical="center" wrapText="1"/>
    </xf>
    <xf numFmtId="0" fontId="34" fillId="10" borderId="9" xfId="0" applyFont="1" applyFill="1" applyBorder="1" applyAlignment="1">
      <alignment horizontal="center" vertical="center" wrapText="1"/>
    </xf>
    <xf numFmtId="0" fontId="34" fillId="11" borderId="9" xfId="0" applyFont="1" applyFill="1" applyBorder="1" applyAlignment="1">
      <alignment horizontal="center" vertical="center" wrapText="1"/>
    </xf>
    <xf numFmtId="0" fontId="34" fillId="12" borderId="9" xfId="0" applyFont="1" applyFill="1" applyBorder="1" applyAlignment="1">
      <alignment horizontal="center" vertical="center" wrapText="1"/>
    </xf>
    <xf numFmtId="0" fontId="25" fillId="14" borderId="0" xfId="0" applyFont="1" applyFill="1" applyBorder="1" applyAlignment="1">
      <alignment horizontal="center" vertical="center" wrapText="1"/>
    </xf>
    <xf numFmtId="0" fontId="37" fillId="13" borderId="0" xfId="0" applyFont="1" applyFill="1" applyBorder="1" applyAlignment="1">
      <alignment horizontal="center" vertical="center" wrapText="1"/>
    </xf>
    <xf numFmtId="0" fontId="38" fillId="7" borderId="0" xfId="0" applyFont="1" applyFill="1" applyBorder="1" applyAlignment="1">
      <alignment horizontal="center" vertical="center" wrapText="1"/>
    </xf>
    <xf numFmtId="0" fontId="49" fillId="3" borderId="12" xfId="4" applyFont="1" applyFill="1" applyBorder="1" applyAlignment="1">
      <alignment horizontal="left" vertical="center"/>
    </xf>
    <xf numFmtId="0" fontId="26" fillId="3" borderId="15" xfId="4" applyFont="1" applyFill="1" applyBorder="1" applyAlignment="1">
      <alignment horizontal="center" vertical="center" wrapText="1"/>
    </xf>
    <xf numFmtId="0" fontId="26" fillId="3" borderId="16" xfId="4" applyFont="1" applyFill="1" applyBorder="1" applyAlignment="1">
      <alignment horizontal="center" vertical="center" wrapText="1"/>
    </xf>
    <xf numFmtId="0" fontId="26" fillId="3" borderId="17" xfId="4" applyFont="1" applyFill="1" applyBorder="1" applyAlignment="1">
      <alignment horizontal="center" vertical="center" wrapText="1"/>
    </xf>
    <xf numFmtId="0" fontId="18" fillId="4" borderId="0" xfId="0" applyFont="1" applyFill="1" applyAlignment="1">
      <alignment horizontal="left" vertical="center" wrapText="1"/>
    </xf>
    <xf numFmtId="0" fontId="19" fillId="4" borderId="0" xfId="0" applyFont="1" applyFill="1" applyAlignment="1">
      <alignment horizontal="left" vertical="center" wrapText="1"/>
    </xf>
    <xf numFmtId="0" fontId="51" fillId="4" borderId="18" xfId="0" applyFont="1" applyFill="1" applyBorder="1" applyAlignment="1">
      <alignment horizontal="left" vertical="center"/>
    </xf>
    <xf numFmtId="0" fontId="34" fillId="7" borderId="0" xfId="0" applyFont="1" applyFill="1" applyBorder="1" applyAlignment="1">
      <alignment horizontal="center" vertical="center"/>
    </xf>
    <xf numFmtId="2" fontId="26" fillId="4" borderId="0" xfId="0" applyNumberFormat="1" applyFont="1" applyFill="1" applyBorder="1" applyAlignment="1">
      <alignment horizontal="center" vertical="center" wrapText="1"/>
    </xf>
    <xf numFmtId="0" fontId="25" fillId="8" borderId="2" xfId="0" applyFont="1" applyFill="1" applyBorder="1" applyAlignment="1">
      <alignment horizontal="center" vertical="center" wrapText="1"/>
    </xf>
    <xf numFmtId="0" fontId="34" fillId="7" borderId="16" xfId="0" applyFont="1" applyFill="1" applyBorder="1" applyAlignment="1">
      <alignment horizontal="center" vertical="center"/>
    </xf>
    <xf numFmtId="2" fontId="26" fillId="4" borderId="16" xfId="0" applyNumberFormat="1" applyFont="1" applyFill="1" applyBorder="1" applyAlignment="1">
      <alignment horizontal="center" vertical="center" wrapText="1"/>
    </xf>
    <xf numFmtId="0" fontId="26" fillId="4" borderId="16" xfId="0" applyFont="1" applyFill="1" applyBorder="1" applyAlignment="1">
      <alignment horizontal="center" vertical="center" wrapText="1"/>
    </xf>
    <xf numFmtId="0" fontId="23" fillId="0" borderId="7" xfId="0" applyFont="1" applyFill="1" applyBorder="1" applyAlignment="1">
      <alignment horizontal="center" vertical="top" wrapText="1"/>
    </xf>
    <xf numFmtId="0" fontId="23" fillId="0" borderId="19" xfId="0" applyFont="1" applyFill="1" applyBorder="1" applyAlignment="1">
      <alignment horizontal="center" vertical="top" wrapText="1"/>
    </xf>
    <xf numFmtId="0" fontId="26" fillId="4" borderId="20" xfId="0" applyFont="1" applyFill="1" applyBorder="1" applyAlignment="1">
      <alignment horizontal="center" vertical="center" wrapText="1"/>
    </xf>
    <xf numFmtId="0" fontId="23" fillId="4" borderId="19" xfId="0" applyFont="1" applyFill="1" applyBorder="1" applyAlignment="1">
      <alignment horizontal="center" vertical="top" wrapText="1"/>
    </xf>
    <xf numFmtId="0" fontId="34" fillId="7" borderId="11" xfId="0" applyFont="1" applyFill="1" applyBorder="1" applyAlignment="1">
      <alignment horizontal="center" vertical="center"/>
    </xf>
    <xf numFmtId="0" fontId="26" fillId="4" borderId="10" xfId="0" applyFont="1" applyFill="1" applyBorder="1" applyAlignment="1">
      <alignment horizontal="center" vertical="center" wrapText="1"/>
    </xf>
    <xf numFmtId="0" fontId="26" fillId="4" borderId="7" xfId="0" applyFont="1" applyFill="1" applyBorder="1" applyAlignment="1">
      <alignment horizontal="center" vertical="center" wrapText="1"/>
    </xf>
    <xf numFmtId="2" fontId="30" fillId="7" borderId="6" xfId="3" applyNumberFormat="1" applyFont="1" applyFill="1" applyBorder="1" applyAlignment="1">
      <alignment horizontal="center" vertical="center"/>
    </xf>
    <xf numFmtId="0" fontId="25" fillId="0" borderId="0" xfId="3" applyFont="1" applyFill="1" applyBorder="1" applyAlignment="1">
      <alignment horizontal="center" vertical="center" wrapText="1"/>
    </xf>
    <xf numFmtId="0" fontId="39" fillId="4" borderId="0" xfId="4" applyFont="1" applyFill="1" applyAlignment="1">
      <alignment horizontal="left" vertical="center"/>
    </xf>
    <xf numFmtId="0" fontId="39" fillId="4" borderId="0" xfId="4" applyFont="1" applyFill="1" applyAlignment="1">
      <alignment horizontal="center" vertical="center"/>
    </xf>
    <xf numFmtId="0" fontId="41" fillId="4" borderId="0" xfId="4" applyFont="1" applyFill="1" applyAlignment="1">
      <alignment horizontal="center" vertical="center"/>
    </xf>
    <xf numFmtId="0" fontId="21" fillId="4" borderId="0" xfId="4" applyFont="1" applyFill="1" applyAlignment="1">
      <alignment horizontal="center" vertical="center"/>
    </xf>
    <xf numFmtId="0" fontId="26" fillId="4" borderId="0" xfId="4" applyFont="1" applyFill="1" applyAlignment="1">
      <alignment horizontal="center" vertical="center"/>
    </xf>
    <xf numFmtId="0" fontId="42" fillId="4" borderId="0" xfId="4" applyFont="1" applyFill="1" applyAlignment="1">
      <alignment horizontal="center"/>
    </xf>
    <xf numFmtId="0" fontId="41" fillId="4" borderId="0" xfId="4" applyFont="1" applyFill="1" applyBorder="1" applyAlignment="1">
      <alignment horizontal="left" vertical="center"/>
    </xf>
    <xf numFmtId="0" fontId="21" fillId="4" borderId="0" xfId="4" applyFont="1" applyFill="1" applyBorder="1" applyAlignment="1">
      <alignment horizontal="center" vertical="center"/>
    </xf>
    <xf numFmtId="0" fontId="27" fillId="4" borderId="0" xfId="4" applyFont="1" applyFill="1" applyBorder="1" applyAlignment="1">
      <alignment horizontal="center"/>
    </xf>
    <xf numFmtId="0" fontId="42" fillId="4" borderId="0" xfId="4" applyFont="1" applyFill="1" applyAlignment="1">
      <alignment horizontal="left" vertical="center"/>
    </xf>
    <xf numFmtId="0" fontId="45" fillId="4" borderId="0" xfId="4" applyFont="1" applyFill="1" applyAlignment="1">
      <alignment horizontal="left" vertical="center"/>
    </xf>
    <xf numFmtId="0" fontId="37" fillId="4" borderId="14" xfId="4" applyFont="1" applyFill="1" applyBorder="1" applyAlignment="1">
      <alignment horizontal="left" vertical="center"/>
    </xf>
    <xf numFmtId="0" fontId="37" fillId="4" borderId="0" xfId="4" applyFont="1" applyFill="1" applyBorder="1" applyAlignment="1">
      <alignment horizontal="center" vertical="center"/>
    </xf>
    <xf numFmtId="2" fontId="42" fillId="4" borderId="0" xfId="4" applyNumberFormat="1" applyFont="1" applyFill="1" applyAlignment="1">
      <alignment horizontal="center" vertical="center"/>
    </xf>
    <xf numFmtId="1" fontId="50" fillId="4" borderId="0" xfId="4" applyNumberFormat="1" applyFont="1" applyFill="1" applyBorder="1" applyAlignment="1">
      <alignment horizontal="center" vertical="center"/>
    </xf>
    <xf numFmtId="0" fontId="42" fillId="4" borderId="13" xfId="4" applyFont="1" applyFill="1" applyBorder="1" applyAlignment="1">
      <alignment horizontal="center" vertical="center"/>
    </xf>
    <xf numFmtId="0" fontId="42" fillId="4" borderId="0" xfId="4" applyFont="1" applyFill="1" applyBorder="1" applyAlignment="1">
      <alignment horizontal="center" vertical="center" wrapText="1"/>
    </xf>
    <xf numFmtId="0" fontId="27" fillId="4" borderId="0" xfId="4" applyFont="1" applyFill="1" applyBorder="1" applyAlignment="1">
      <alignment horizontal="center" vertical="center" wrapText="1"/>
    </xf>
    <xf numFmtId="2" fontId="50" fillId="4" borderId="0" xfId="4" applyNumberFormat="1" applyFont="1" applyFill="1" applyBorder="1" applyAlignment="1">
      <alignment horizontal="center" vertical="center"/>
    </xf>
    <xf numFmtId="1" fontId="42" fillId="4" borderId="0" xfId="4" applyNumberFormat="1" applyFont="1" applyFill="1" applyBorder="1" applyAlignment="1">
      <alignment horizontal="center" vertical="center"/>
    </xf>
    <xf numFmtId="0" fontId="37" fillId="4" borderId="0" xfId="0" applyFont="1" applyFill="1" applyAlignment="1">
      <alignment horizontal="left" vertical="center"/>
    </xf>
    <xf numFmtId="0" fontId="23" fillId="4" borderId="0" xfId="0" applyFont="1" applyFill="1" applyAlignment="1">
      <alignment horizontal="left" vertical="center"/>
    </xf>
    <xf numFmtId="0" fontId="37" fillId="4" borderId="21" xfId="4" applyFont="1" applyFill="1" applyBorder="1" applyAlignment="1">
      <alignment horizontal="center" vertical="center"/>
    </xf>
    <xf numFmtId="2" fontId="48" fillId="4" borderId="21" xfId="4" applyNumberFormat="1" applyFont="1" applyFill="1" applyBorder="1" applyAlignment="1">
      <alignment horizontal="center" vertical="center"/>
    </xf>
    <xf numFmtId="0" fontId="42" fillId="4" borderId="21" xfId="4" applyFont="1" applyFill="1" applyBorder="1" applyAlignment="1">
      <alignment horizontal="center" vertical="center"/>
    </xf>
    <xf numFmtId="0" fontId="42" fillId="4" borderId="22" xfId="4" applyFont="1" applyFill="1" applyBorder="1" applyAlignment="1">
      <alignment horizontal="center" vertical="center"/>
    </xf>
    <xf numFmtId="0" fontId="47" fillId="4" borderId="0" xfId="4" applyFont="1" applyFill="1" applyBorder="1" applyAlignment="1">
      <alignment horizontal="center" vertical="center"/>
    </xf>
    <xf numFmtId="2" fontId="46" fillId="4" borderId="0" xfId="4" applyNumberFormat="1" applyFont="1" applyFill="1" applyBorder="1" applyAlignment="1">
      <alignment horizontal="center" vertical="center"/>
    </xf>
    <xf numFmtId="0" fontId="27" fillId="4" borderId="0" xfId="4" applyFont="1" applyFill="1" applyBorder="1" applyAlignment="1">
      <alignment horizontal="center" vertical="center"/>
    </xf>
    <xf numFmtId="0" fontId="47" fillId="4" borderId="0" xfId="4" applyFont="1" applyFill="1" applyBorder="1" applyAlignment="1">
      <alignment horizontal="left" vertical="center"/>
    </xf>
    <xf numFmtId="0" fontId="52" fillId="4" borderId="0" xfId="4" applyFont="1" applyFill="1" applyBorder="1" applyAlignment="1">
      <alignment horizontal="center" vertical="center"/>
    </xf>
    <xf numFmtId="2" fontId="47" fillId="4" borderId="0" xfId="4" applyNumberFormat="1" applyFont="1" applyFill="1" applyBorder="1" applyAlignment="1">
      <alignment horizontal="center" vertical="center"/>
    </xf>
    <xf numFmtId="2" fontId="52" fillId="4" borderId="0" xfId="4" applyNumberFormat="1" applyFont="1" applyFill="1" applyBorder="1" applyAlignment="1">
      <alignment horizontal="center" vertical="center"/>
    </xf>
    <xf numFmtId="0" fontId="21" fillId="4" borderId="0" xfId="4" applyFont="1" applyFill="1" applyAlignment="1">
      <alignment horizontal="left" vertical="center"/>
    </xf>
    <xf numFmtId="0" fontId="41" fillId="4" borderId="0" xfId="4" applyFont="1" applyFill="1" applyAlignment="1">
      <alignment horizontal="left" vertical="center"/>
    </xf>
    <xf numFmtId="0" fontId="4" fillId="4" borderId="0" xfId="0" applyFont="1" applyFill="1" applyAlignment="1">
      <alignment horizontal="left" vertical="center"/>
    </xf>
    <xf numFmtId="0" fontId="44" fillId="4" borderId="0" xfId="4" applyFont="1" applyFill="1" applyAlignment="1">
      <alignment horizontal="left" vertical="center"/>
    </xf>
    <xf numFmtId="0" fontId="44" fillId="4" borderId="0" xfId="4" applyFont="1" applyFill="1" applyAlignment="1">
      <alignment horizontal="center" vertical="center"/>
    </xf>
    <xf numFmtId="0" fontId="43" fillId="4" borderId="0" xfId="4" applyFont="1" applyFill="1" applyAlignment="1">
      <alignment horizontal="center" vertical="center"/>
    </xf>
    <xf numFmtId="0" fontId="43" fillId="4" borderId="0" xfId="4" applyFont="1" applyFill="1" applyAlignment="1">
      <alignment horizontal="left" vertical="center"/>
    </xf>
    <xf numFmtId="0" fontId="43" fillId="4" borderId="0" xfId="0" applyFont="1" applyFill="1" applyAlignment="1">
      <alignment horizontal="left" vertical="center"/>
    </xf>
    <xf numFmtId="0" fontId="40" fillId="4" borderId="0" xfId="4" applyFont="1" applyFill="1" applyAlignment="1">
      <alignment horizontal="left" vertical="center"/>
    </xf>
    <xf numFmtId="0" fontId="40" fillId="4" borderId="0" xfId="4" applyFont="1" applyFill="1" applyAlignment="1">
      <alignment horizontal="center" vertical="center"/>
    </xf>
    <xf numFmtId="0" fontId="4" fillId="4" borderId="0" xfId="0" applyFont="1" applyFill="1" applyBorder="1" applyAlignment="1">
      <alignment horizontal="left" vertical="top" wrapText="1"/>
    </xf>
    <xf numFmtId="0" fontId="4" fillId="4" borderId="2" xfId="0" applyFont="1" applyFill="1" applyBorder="1" applyAlignment="1">
      <alignment horizontal="left" vertical="top" wrapText="1"/>
    </xf>
    <xf numFmtId="0" fontId="6" fillId="4" borderId="2" xfId="0" applyFont="1" applyFill="1" applyBorder="1" applyAlignment="1">
      <alignment horizontal="left" vertical="top" wrapText="1"/>
    </xf>
    <xf numFmtId="0" fontId="4" fillId="16" borderId="2" xfId="0" applyFont="1" applyFill="1" applyBorder="1" applyAlignment="1">
      <alignment horizontal="left" vertical="top" wrapText="1"/>
    </xf>
    <xf numFmtId="0" fontId="12" fillId="16" borderId="2" xfId="0" applyFont="1" applyFill="1" applyBorder="1" applyAlignment="1">
      <alignment horizontal="left" vertical="top" wrapText="1"/>
    </xf>
    <xf numFmtId="0" fontId="10" fillId="16" borderId="2" xfId="0" applyFont="1" applyFill="1" applyBorder="1" applyAlignment="1">
      <alignment horizontal="left" vertical="top" wrapText="1"/>
    </xf>
    <xf numFmtId="0" fontId="4" fillId="16" borderId="0" xfId="0" applyFont="1" applyFill="1" applyBorder="1" applyAlignment="1">
      <alignment horizontal="left" vertical="top"/>
    </xf>
    <xf numFmtId="0" fontId="2" fillId="16" borderId="2" xfId="0" applyFont="1" applyFill="1" applyBorder="1" applyAlignment="1">
      <alignment horizontal="left" vertical="top" wrapText="1"/>
    </xf>
    <xf numFmtId="0" fontId="9" fillId="16" borderId="2" xfId="0" applyFont="1" applyFill="1" applyBorder="1" applyAlignment="1">
      <alignment horizontal="left" vertical="top" wrapText="1"/>
    </xf>
    <xf numFmtId="0" fontId="2" fillId="16" borderId="2" xfId="0" applyFont="1" applyFill="1" applyBorder="1" applyAlignment="1">
      <alignment horizontal="left" vertical="top"/>
    </xf>
    <xf numFmtId="0" fontId="13" fillId="16" borderId="2" xfId="0" applyFont="1" applyFill="1" applyBorder="1" applyAlignment="1">
      <alignment horizontal="left" vertical="top" wrapText="1"/>
    </xf>
    <xf numFmtId="0" fontId="4" fillId="16" borderId="2" xfId="0" quotePrefix="1" applyFont="1" applyFill="1" applyBorder="1" applyAlignment="1">
      <alignment horizontal="left" vertical="top" wrapText="1"/>
    </xf>
    <xf numFmtId="0" fontId="25" fillId="16" borderId="2" xfId="0" applyFont="1" applyFill="1" applyBorder="1" applyAlignment="1">
      <alignment horizontal="center" vertical="center" wrapText="1"/>
    </xf>
    <xf numFmtId="0" fontId="27" fillId="16" borderId="0" xfId="0" applyFont="1" applyFill="1" applyBorder="1" applyAlignment="1">
      <alignment horizontal="center" vertical="center" wrapText="1"/>
    </xf>
    <xf numFmtId="0" fontId="19" fillId="4" borderId="0" xfId="0" applyFont="1" applyFill="1" applyAlignment="1">
      <alignment horizontal="center" vertical="top"/>
    </xf>
    <xf numFmtId="0" fontId="41" fillId="4" borderId="0" xfId="0" applyFont="1" applyFill="1" applyAlignment="1">
      <alignment horizontal="left" vertical="top" wrapText="1"/>
    </xf>
    <xf numFmtId="0" fontId="6" fillId="0" borderId="0" xfId="0" applyFont="1" applyFill="1" applyBorder="1" applyAlignment="1">
      <alignment horizontal="left" vertical="top"/>
    </xf>
    <xf numFmtId="0" fontId="18" fillId="0" borderId="0" xfId="0" applyFont="1" applyFill="1" applyBorder="1" applyAlignment="1">
      <alignment horizontal="left" vertical="top"/>
    </xf>
    <xf numFmtId="0" fontId="0" fillId="4" borderId="0" xfId="0" applyFill="1" applyBorder="1" applyAlignment="1">
      <alignment horizontal="left" vertical="top"/>
    </xf>
    <xf numFmtId="0" fontId="58" fillId="4" borderId="0" xfId="0" applyFont="1" applyFill="1" applyBorder="1" applyAlignment="1">
      <alignment horizontal="left" vertical="top"/>
    </xf>
    <xf numFmtId="0" fontId="0" fillId="4" borderId="0" xfId="0" applyFill="1" applyBorder="1" applyAlignment="1">
      <alignment horizontal="center" vertical="top"/>
    </xf>
    <xf numFmtId="17" fontId="58" fillId="4" borderId="0" xfId="0" applyNumberFormat="1" applyFont="1" applyFill="1" applyBorder="1" applyAlignment="1">
      <alignment horizontal="left" vertical="top"/>
    </xf>
    <xf numFmtId="17" fontId="0" fillId="4" borderId="0" xfId="0" applyNumberFormat="1" applyFill="1" applyBorder="1" applyAlignment="1">
      <alignment horizontal="center" vertical="top"/>
    </xf>
    <xf numFmtId="0" fontId="5" fillId="4" borderId="0" xfId="0" applyFont="1" applyFill="1" applyBorder="1" applyAlignment="1">
      <alignment horizontal="center" vertical="top"/>
    </xf>
    <xf numFmtId="0" fontId="18" fillId="4" borderId="0" xfId="0" applyFont="1" applyFill="1" applyBorder="1" applyAlignment="1">
      <alignment horizontal="left" vertical="top"/>
    </xf>
    <xf numFmtId="0" fontId="18" fillId="4" borderId="0" xfId="0" applyFont="1" applyFill="1" applyBorder="1" applyAlignment="1">
      <alignment horizontal="left" vertical="top" wrapText="1"/>
    </xf>
    <xf numFmtId="0" fontId="19" fillId="4" borderId="23" xfId="0" applyFont="1" applyFill="1" applyBorder="1" applyAlignment="1">
      <alignment horizontal="left" vertical="top"/>
    </xf>
    <xf numFmtId="0" fontId="18" fillId="4" borderId="23" xfId="0" applyFont="1" applyFill="1" applyBorder="1" applyAlignment="1">
      <alignment horizontal="left" vertical="top" wrapText="1"/>
    </xf>
    <xf numFmtId="0" fontId="18" fillId="0" borderId="0" xfId="0" applyFont="1" applyFill="1" applyBorder="1" applyAlignment="1">
      <alignment horizontal="left" vertical="center" wrapText="1"/>
    </xf>
    <xf numFmtId="0" fontId="18" fillId="0" borderId="0" xfId="0" applyFont="1" applyFill="1" applyBorder="1" applyAlignment="1">
      <alignment horizontal="left" vertical="center" wrapText="1" indent="6"/>
    </xf>
    <xf numFmtId="0" fontId="18" fillId="0" borderId="0" xfId="0" applyFont="1" applyAlignment="1">
      <alignment wrapText="1"/>
    </xf>
    <xf numFmtId="0" fontId="60" fillId="4" borderId="0" xfId="0" applyFont="1" applyFill="1" applyBorder="1" applyAlignment="1">
      <alignment horizontal="left" vertical="top"/>
    </xf>
    <xf numFmtId="1" fontId="6" fillId="4" borderId="0" xfId="0" applyNumberFormat="1" applyFont="1" applyFill="1" applyBorder="1" applyAlignment="1">
      <alignment horizontal="center" vertical="top"/>
    </xf>
    <xf numFmtId="0" fontId="6" fillId="4" borderId="0" xfId="0" applyFont="1" applyFill="1" applyBorder="1" applyAlignment="1">
      <alignment horizontal="center" vertical="top"/>
    </xf>
    <xf numFmtId="0" fontId="6" fillId="17" borderId="0" xfId="0" applyNumberFormat="1" applyFont="1" applyFill="1" applyBorder="1" applyAlignment="1">
      <alignment horizontal="center" vertical="top"/>
    </xf>
    <xf numFmtId="0" fontId="6" fillId="17" borderId="0" xfId="0" applyFont="1" applyFill="1" applyBorder="1" applyAlignment="1">
      <alignment horizontal="left" vertical="top"/>
    </xf>
    <xf numFmtId="0" fontId="61" fillId="2" borderId="0" xfId="0" applyFont="1" applyFill="1" applyBorder="1" applyAlignment="1">
      <alignment horizontal="left" vertical="top"/>
    </xf>
    <xf numFmtId="0" fontId="61" fillId="2" borderId="0" xfId="0" applyFont="1" applyFill="1" applyBorder="1" applyAlignment="1">
      <alignment horizontal="center" vertical="top"/>
    </xf>
    <xf numFmtId="0" fontId="61" fillId="4" borderId="0" xfId="0" applyFont="1" applyFill="1" applyBorder="1" applyAlignment="1">
      <alignment horizontal="center" vertical="top"/>
    </xf>
    <xf numFmtId="0" fontId="61" fillId="4" borderId="0" xfId="0" applyFont="1" applyFill="1" applyBorder="1" applyAlignment="1">
      <alignment horizontal="left" vertical="top"/>
    </xf>
    <xf numFmtId="0" fontId="61" fillId="4" borderId="0" xfId="0" applyFont="1" applyFill="1" applyBorder="1" applyAlignment="1">
      <alignment horizontal="center" vertical="center"/>
    </xf>
    <xf numFmtId="0" fontId="6" fillId="18" borderId="0" xfId="0" applyFont="1" applyFill="1" applyBorder="1" applyAlignment="1">
      <alignment horizontal="left" vertical="top"/>
    </xf>
    <xf numFmtId="0" fontId="3" fillId="0" borderId="0" xfId="0" applyFont="1" applyFill="1" applyBorder="1" applyAlignment="1">
      <alignment vertical="top" wrapText="1"/>
    </xf>
    <xf numFmtId="0" fontId="0" fillId="0" borderId="0" xfId="0" applyFill="1" applyBorder="1" applyAlignment="1">
      <alignment horizontal="center" vertical="top"/>
    </xf>
    <xf numFmtId="0" fontId="65" fillId="2" borderId="0" xfId="0" applyFont="1" applyFill="1" applyBorder="1" applyAlignment="1">
      <alignment horizontal="left" vertical="top"/>
    </xf>
    <xf numFmtId="0" fontId="65" fillId="4" borderId="0" xfId="0" applyFont="1" applyFill="1" applyBorder="1" applyAlignment="1">
      <alignment horizontal="left" vertical="top"/>
    </xf>
    <xf numFmtId="0" fontId="65" fillId="4" borderId="0" xfId="0" applyFont="1" applyFill="1" applyBorder="1" applyAlignment="1">
      <alignment horizontal="center" vertical="center"/>
    </xf>
    <xf numFmtId="0" fontId="16" fillId="0" borderId="0" xfId="0" applyFont="1" applyFill="1" applyBorder="1" applyAlignment="1">
      <alignment horizontal="left" vertical="top"/>
    </xf>
    <xf numFmtId="0" fontId="64" fillId="0" borderId="0" xfId="0" applyFont="1" applyFill="1" applyBorder="1" applyAlignment="1">
      <alignment horizontal="left" vertical="top"/>
    </xf>
    <xf numFmtId="0" fontId="41" fillId="0" borderId="0" xfId="0" applyFont="1" applyFill="1" applyBorder="1" applyAlignment="1">
      <alignment horizontal="center" vertical="center"/>
    </xf>
    <xf numFmtId="0" fontId="68" fillId="0" borderId="0" xfId="0" applyFont="1" applyFill="1" applyBorder="1" applyAlignment="1">
      <alignment horizontal="center" vertical="center"/>
    </xf>
    <xf numFmtId="0" fontId="7" fillId="16"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0" xfId="0" applyFont="1" applyFill="1" applyBorder="1" applyAlignment="1">
      <alignment vertical="top" wrapText="1"/>
    </xf>
    <xf numFmtId="0" fontId="2" fillId="0" borderId="0" xfId="0" applyFont="1" applyFill="1" applyBorder="1" applyAlignment="1">
      <alignment horizontal="left" vertical="top"/>
    </xf>
    <xf numFmtId="0" fontId="2" fillId="0" borderId="0" xfId="0" applyFont="1" applyFill="1" applyBorder="1" applyAlignment="1">
      <alignment horizontal="left" vertical="top" wrapText="1"/>
    </xf>
    <xf numFmtId="0" fontId="4" fillId="0" borderId="0" xfId="0" applyFont="1" applyFill="1" applyBorder="1" applyAlignment="1">
      <alignment horizontal="center" vertical="center"/>
    </xf>
    <xf numFmtId="0" fontId="5" fillId="0" borderId="0" xfId="0" applyFont="1" applyFill="1" applyBorder="1" applyAlignment="1">
      <alignment horizontal="center" vertical="top"/>
    </xf>
    <xf numFmtId="0" fontId="67" fillId="3" borderId="0" xfId="0" applyFont="1" applyFill="1" applyBorder="1" applyAlignment="1">
      <alignment horizontal="left" vertical="center" wrapText="1"/>
    </xf>
    <xf numFmtId="0" fontId="67" fillId="3" borderId="2" xfId="0" applyFont="1" applyFill="1" applyBorder="1" applyAlignment="1">
      <alignment horizontal="left" vertical="center" wrapText="1"/>
    </xf>
    <xf numFmtId="0" fontId="66" fillId="15" borderId="2" xfId="0" applyFont="1" applyFill="1" applyBorder="1" applyAlignment="1">
      <alignment horizontal="left" vertical="center" wrapText="1"/>
    </xf>
    <xf numFmtId="0" fontId="68" fillId="0" borderId="0" xfId="0" applyFont="1" applyFill="1" applyBorder="1" applyAlignment="1">
      <alignment horizontal="left" vertical="center"/>
    </xf>
    <xf numFmtId="0" fontId="66" fillId="19" borderId="0" xfId="0" applyFont="1" applyFill="1" applyBorder="1" applyAlignment="1">
      <alignment horizontal="left" vertical="center" wrapText="1"/>
    </xf>
    <xf numFmtId="0" fontId="6" fillId="4" borderId="0" xfId="3" applyFont="1" applyFill="1" applyBorder="1" applyAlignment="1">
      <alignment horizontal="left" vertical="top"/>
    </xf>
    <xf numFmtId="0" fontId="6" fillId="4" borderId="0" xfId="3" applyFont="1" applyFill="1" applyBorder="1" applyAlignment="1">
      <alignment horizontal="center" vertical="center"/>
    </xf>
    <xf numFmtId="0" fontId="14" fillId="4" borderId="0" xfId="3" applyFont="1" applyFill="1" applyBorder="1" applyAlignment="1">
      <alignment horizontal="center" vertical="center"/>
    </xf>
    <xf numFmtId="0" fontId="17" fillId="4" borderId="0" xfId="3" applyFont="1" applyFill="1" applyBorder="1" applyAlignment="1">
      <alignment horizontal="center" vertical="center"/>
    </xf>
    <xf numFmtId="0" fontId="6" fillId="0" borderId="0" xfId="0" applyFont="1" applyFill="1" applyBorder="1" applyAlignment="1">
      <alignment horizontal="left" vertical="top"/>
    </xf>
    <xf numFmtId="0" fontId="18" fillId="4" borderId="0" xfId="3" applyFont="1" applyFill="1" applyBorder="1" applyAlignment="1">
      <alignment horizontal="left" vertical="top"/>
    </xf>
    <xf numFmtId="0" fontId="72" fillId="3" borderId="0" xfId="3" applyFont="1" applyFill="1" applyBorder="1" applyAlignment="1">
      <alignment horizontal="center" vertical="center"/>
    </xf>
    <xf numFmtId="0" fontId="72" fillId="3" borderId="3" xfId="3" applyFont="1" applyFill="1" applyBorder="1" applyAlignment="1">
      <alignment horizontal="center" vertical="center"/>
    </xf>
    <xf numFmtId="0" fontId="73" fillId="3" borderId="3" xfId="3" applyFont="1" applyFill="1" applyBorder="1" applyAlignment="1">
      <alignment horizontal="center" vertical="center" wrapText="1"/>
    </xf>
    <xf numFmtId="0" fontId="39" fillId="4" borderId="3" xfId="3" applyFont="1" applyFill="1" applyBorder="1" applyAlignment="1">
      <alignment vertical="center"/>
    </xf>
    <xf numFmtId="0" fontId="39" fillId="4" borderId="3" xfId="3" applyFont="1" applyFill="1" applyBorder="1" applyAlignment="1">
      <alignment horizontal="left" vertical="center"/>
    </xf>
    <xf numFmtId="0" fontId="72" fillId="3" borderId="25" xfId="3" applyFont="1" applyFill="1" applyBorder="1" applyAlignment="1">
      <alignment horizontal="left" vertical="top"/>
    </xf>
    <xf numFmtId="0" fontId="72" fillId="3" borderId="26" xfId="3" applyFont="1" applyFill="1" applyBorder="1" applyAlignment="1">
      <alignment horizontal="left" vertical="top"/>
    </xf>
    <xf numFmtId="0" fontId="72" fillId="3" borderId="27" xfId="3" applyFont="1" applyFill="1" applyBorder="1" applyAlignment="1">
      <alignment horizontal="left" vertical="top"/>
    </xf>
    <xf numFmtId="0" fontId="72" fillId="3" borderId="28" xfId="3" applyFont="1" applyFill="1" applyBorder="1" applyAlignment="1">
      <alignment horizontal="left" vertical="top"/>
    </xf>
    <xf numFmtId="0" fontId="72" fillId="3" borderId="29" xfId="3" applyFont="1" applyFill="1" applyBorder="1" applyAlignment="1">
      <alignment horizontal="left" vertical="top"/>
    </xf>
    <xf numFmtId="0" fontId="72" fillId="3" borderId="30" xfId="3" applyFont="1" applyFill="1" applyBorder="1" applyAlignment="1">
      <alignment horizontal="left" vertical="top"/>
    </xf>
    <xf numFmtId="0" fontId="18" fillId="4" borderId="31" xfId="3" applyFont="1" applyFill="1" applyBorder="1" applyAlignment="1">
      <alignment horizontal="left" vertical="top"/>
    </xf>
    <xf numFmtId="2" fontId="18" fillId="4" borderId="3" xfId="3" applyNumberFormat="1" applyFont="1" applyFill="1" applyBorder="1" applyAlignment="1">
      <alignment horizontal="left" vertical="top"/>
    </xf>
    <xf numFmtId="0" fontId="18" fillId="4" borderId="3" xfId="3" applyFont="1" applyFill="1" applyBorder="1" applyAlignment="1">
      <alignment horizontal="left" vertical="top"/>
    </xf>
    <xf numFmtId="0" fontId="18" fillId="4" borderId="3" xfId="3" applyFont="1" applyFill="1" applyBorder="1" applyAlignment="1">
      <alignment horizontal="left" vertical="top" wrapText="1"/>
    </xf>
    <xf numFmtId="0" fontId="39" fillId="4" borderId="3" xfId="3" applyFont="1" applyFill="1" applyBorder="1" applyAlignment="1">
      <alignment horizontal="left" vertical="center" wrapText="1"/>
    </xf>
    <xf numFmtId="0" fontId="73" fillId="2" borderId="0" xfId="0" applyFont="1" applyFill="1" applyBorder="1" applyAlignment="1">
      <alignment horizontal="left" vertical="top"/>
    </xf>
    <xf numFmtId="0" fontId="73" fillId="6" borderId="4" xfId="0" applyFont="1" applyFill="1" applyBorder="1" applyAlignment="1">
      <alignment horizontal="center" vertical="center" wrapText="1"/>
    </xf>
    <xf numFmtId="0" fontId="18" fillId="4" borderId="5" xfId="0" applyFont="1" applyFill="1" applyBorder="1" applyAlignment="1">
      <alignment horizontal="left" vertical="top"/>
    </xf>
    <xf numFmtId="9" fontId="18" fillId="4" borderId="5" xfId="1" applyFont="1" applyFill="1" applyBorder="1" applyAlignment="1">
      <alignment horizontal="center" vertical="center"/>
    </xf>
    <xf numFmtId="0" fontId="18" fillId="4" borderId="4" xfId="0" applyFont="1" applyFill="1" applyBorder="1" applyAlignment="1">
      <alignment horizontal="left" vertical="top"/>
    </xf>
    <xf numFmtId="0" fontId="39" fillId="4" borderId="4" xfId="0" applyFont="1" applyFill="1" applyBorder="1" applyAlignment="1">
      <alignment horizontal="left" vertical="center" wrapText="1"/>
    </xf>
    <xf numFmtId="0" fontId="18" fillId="4" borderId="4" xfId="0" applyFont="1" applyFill="1" applyBorder="1" applyAlignment="1">
      <alignment horizontal="left" vertical="center"/>
    </xf>
    <xf numFmtId="0" fontId="6" fillId="4" borderId="3" xfId="0" applyFont="1" applyFill="1" applyBorder="1" applyAlignment="1">
      <alignment horizontal="left" vertical="top"/>
    </xf>
    <xf numFmtId="0" fontId="15" fillId="5" borderId="3" xfId="0" applyFont="1" applyFill="1" applyBorder="1" applyAlignment="1">
      <alignment horizontal="left" vertical="top"/>
    </xf>
    <xf numFmtId="0" fontId="15" fillId="5" borderId="3" xfId="0" applyFont="1" applyFill="1" applyBorder="1" applyAlignment="1">
      <alignment horizontal="center" vertical="top"/>
    </xf>
    <xf numFmtId="0" fontId="6" fillId="4" borderId="3" xfId="0" applyFont="1" applyFill="1" applyBorder="1" applyAlignment="1">
      <alignment horizontal="left" vertical="top" wrapText="1"/>
    </xf>
    <xf numFmtId="0" fontId="6" fillId="4" borderId="3" xfId="0" applyNumberFormat="1" applyFont="1" applyFill="1" applyBorder="1" applyAlignment="1">
      <alignment horizontal="left" vertical="top"/>
    </xf>
    <xf numFmtId="0" fontId="6" fillId="4" borderId="3" xfId="0" applyNumberFormat="1" applyFont="1" applyFill="1" applyBorder="1" applyAlignment="1">
      <alignment horizontal="center" vertical="top"/>
    </xf>
    <xf numFmtId="0" fontId="19" fillId="4" borderId="0" xfId="0" applyFont="1" applyFill="1" applyAlignment="1">
      <alignment horizontal="left" vertical="top"/>
    </xf>
    <xf numFmtId="0" fontId="19" fillId="4" borderId="0" xfId="0" applyFont="1" applyFill="1" applyBorder="1" applyAlignment="1">
      <alignment horizontal="left" vertical="top"/>
    </xf>
    <xf numFmtId="0" fontId="25" fillId="7" borderId="2" xfId="0" applyFont="1" applyFill="1" applyBorder="1" applyAlignment="1">
      <alignment horizontal="left" vertical="center" wrapText="1"/>
    </xf>
    <xf numFmtId="0" fontId="27" fillId="7" borderId="2" xfId="0" applyFont="1" applyFill="1" applyBorder="1" applyAlignment="1">
      <alignment horizontal="left" vertical="center" wrapText="1"/>
    </xf>
    <xf numFmtId="0" fontId="27" fillId="7" borderId="2" xfId="0" applyFont="1" applyFill="1" applyBorder="1" applyAlignment="1">
      <alignment horizontal="left" vertical="top" wrapText="1"/>
    </xf>
    <xf numFmtId="0" fontId="25" fillId="7" borderId="2" xfId="0" applyFont="1" applyFill="1" applyBorder="1" applyAlignment="1">
      <alignment vertical="center" wrapText="1"/>
    </xf>
    <xf numFmtId="0" fontId="18" fillId="4" borderId="0" xfId="0" applyFont="1" applyFill="1" applyBorder="1" applyAlignment="1">
      <alignment horizontal="left" vertical="top" wrapText="1"/>
    </xf>
    <xf numFmtId="0" fontId="39" fillId="4" borderId="4" xfId="0" applyFont="1" applyFill="1" applyBorder="1" applyAlignment="1">
      <alignment horizontal="left" vertical="center" wrapText="1"/>
    </xf>
    <xf numFmtId="0" fontId="18" fillId="4" borderId="4" xfId="0" applyFont="1" applyFill="1" applyBorder="1" applyAlignment="1">
      <alignment horizontal="left" vertical="center"/>
    </xf>
    <xf numFmtId="0" fontId="39" fillId="4" borderId="5" xfId="0" applyFont="1" applyFill="1" applyBorder="1" applyAlignment="1">
      <alignment horizontal="center" vertical="center" wrapText="1"/>
    </xf>
    <xf numFmtId="0" fontId="39" fillId="4" borderId="4" xfId="0" applyFont="1" applyFill="1" applyBorder="1" applyAlignment="1">
      <alignment horizontal="center" vertical="center" wrapText="1"/>
    </xf>
    <xf numFmtId="0" fontId="18" fillId="4" borderId="5" xfId="0" applyFont="1" applyFill="1" applyBorder="1" applyAlignment="1">
      <alignment horizontal="left" vertical="center"/>
    </xf>
    <xf numFmtId="0" fontId="39" fillId="4" borderId="5" xfId="0" applyFont="1" applyFill="1" applyBorder="1" applyAlignment="1">
      <alignment horizontal="left" vertical="center" wrapText="1"/>
    </xf>
    <xf numFmtId="0" fontId="18" fillId="4" borderId="24" xfId="3" applyFont="1" applyFill="1" applyBorder="1" applyAlignment="1">
      <alignment horizontal="center" vertical="center" wrapText="1"/>
    </xf>
    <xf numFmtId="0" fontId="19" fillId="16" borderId="3" xfId="3" applyFont="1" applyFill="1" applyBorder="1" applyAlignment="1">
      <alignment horizontal="center" vertical="center" wrapText="1"/>
    </xf>
    <xf numFmtId="0" fontId="18" fillId="4" borderId="0" xfId="3" applyFont="1" applyFill="1" applyBorder="1" applyAlignment="1">
      <alignment horizontal="left" vertical="top"/>
    </xf>
    <xf numFmtId="0" fontId="19" fillId="16" borderId="3" xfId="3" applyFont="1" applyFill="1" applyBorder="1" applyAlignment="1">
      <alignment horizontal="center" vertical="center"/>
    </xf>
    <xf numFmtId="0" fontId="39" fillId="4" borderId="3" xfId="3" applyFont="1" applyFill="1" applyBorder="1" applyAlignment="1">
      <alignment horizontal="center" vertical="center" wrapText="1"/>
    </xf>
    <xf numFmtId="0" fontId="39" fillId="4" borderId="3" xfId="3" applyFont="1" applyFill="1" applyBorder="1" applyAlignment="1">
      <alignment horizontal="left" vertical="center" wrapText="1"/>
    </xf>
    <xf numFmtId="0" fontId="18" fillId="4" borderId="0" xfId="3" applyFont="1" applyFill="1" applyBorder="1" applyAlignment="1">
      <alignment horizontal="left" vertical="top" wrapText="1"/>
    </xf>
  </cellXfs>
  <cellStyles count="5">
    <cellStyle name="Hyperlink 2" xfId="2"/>
    <cellStyle name="Normal" xfId="0" builtinId="0"/>
    <cellStyle name="Normal 2" xfId="3"/>
    <cellStyle name="Normal 3" xfId="4"/>
    <cellStyle name="Percent 2" xfId="1"/>
  </cellStyles>
  <dxfs count="97">
    <dxf>
      <font>
        <color rgb="FF006100"/>
      </font>
      <fill>
        <patternFill>
          <bgColor rgb="FFC6EFCE"/>
        </patternFill>
      </fill>
    </dxf>
    <dxf>
      <font>
        <b/>
        <i/>
        <strike val="0"/>
        <color auto="1"/>
      </font>
      <fill>
        <patternFill>
          <bgColor rgb="FFFFEB9C"/>
        </patternFill>
      </fill>
    </dxf>
    <dxf>
      <font>
        <color rgb="FF9C0006"/>
      </font>
      <fill>
        <patternFill>
          <bgColor theme="0" tint="-4.9989318521683403E-2"/>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0" tint="-0.14996795556505021"/>
        </patternFill>
      </fill>
    </dxf>
    <dxf>
      <fill>
        <patternFill>
          <bgColor theme="0"/>
        </patternFill>
      </fill>
    </dxf>
    <dxf>
      <fill>
        <patternFill>
          <bgColor theme="8" tint="-0.499984740745262"/>
        </patternFill>
      </fill>
    </dxf>
    <dxf>
      <fill>
        <patternFill>
          <bgColor theme="8" tint="-0.24994659260841701"/>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9" tint="0.59996337778862885"/>
        </patternFill>
      </fill>
    </dxf>
    <dxf>
      <fill>
        <patternFill>
          <bgColor theme="0"/>
        </patternFill>
      </fill>
    </dxf>
    <dxf>
      <fill>
        <patternFill>
          <bgColor theme="6" tint="0.39994506668294322"/>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val="0"/>
      </font>
      <fill>
        <patternFill>
          <bgColor theme="6" tint="0.39994506668294322"/>
        </patternFill>
      </fill>
    </dxf>
    <dxf>
      <font>
        <b/>
        <i val="0"/>
      </font>
      <fill>
        <patternFill>
          <bgColor theme="6" tint="-0.24994659260841701"/>
        </patternFill>
      </fill>
    </dxf>
    <dxf>
      <font>
        <b/>
        <i val="0"/>
      </font>
      <fill>
        <patternFill>
          <bgColor theme="5" tint="0.39994506668294322"/>
        </patternFill>
      </fill>
    </dxf>
    <dxf>
      <font>
        <b/>
        <i val="0"/>
        <strike val="0"/>
      </font>
      <fill>
        <patternFill>
          <bgColor theme="0" tint="-0.14996795556505021"/>
        </patternFill>
      </fill>
    </dxf>
    <dxf>
      <font>
        <b/>
        <i/>
        <color rgb="FFC00000"/>
      </font>
    </dxf>
    <dxf>
      <font>
        <b/>
        <i/>
        <color rgb="FFC00000"/>
      </font>
    </dxf>
    <dxf>
      <font>
        <b/>
        <i/>
        <color rgb="FFC00000"/>
      </font>
    </dxf>
    <dxf>
      <fill>
        <patternFill patternType="gray0625">
          <bgColor theme="5" tint="0.79998168889431442"/>
        </patternFill>
      </fill>
    </dxf>
    <dxf>
      <fill>
        <patternFill>
          <bgColor rgb="FF00B050"/>
        </patternFill>
      </fill>
    </dxf>
    <dxf>
      <font>
        <b/>
        <i val="0"/>
        <color theme="0"/>
      </font>
      <fill>
        <patternFill>
          <bgColor theme="6" tint="-0.24994659260841701"/>
        </patternFill>
      </fill>
    </dxf>
    <dxf>
      <font>
        <b/>
        <i val="0"/>
        <color theme="0"/>
      </font>
      <fill>
        <patternFill>
          <bgColor theme="6" tint="-0.499984740745262"/>
        </patternFill>
      </fill>
    </dxf>
    <dxf>
      <font>
        <b/>
        <i val="0"/>
        <color theme="0"/>
      </font>
      <fill>
        <patternFill>
          <bgColor rgb="FFFFC000"/>
        </patternFill>
      </fill>
    </dxf>
    <dxf>
      <font>
        <b/>
        <i val="0"/>
        <color theme="0"/>
      </font>
      <fill>
        <patternFill>
          <bgColor theme="9" tint="-0.24994659260841701"/>
        </patternFill>
      </fill>
    </dxf>
    <dxf>
      <font>
        <b/>
        <i val="0"/>
        <color theme="0"/>
      </font>
      <fill>
        <patternFill>
          <bgColor rgb="FFC0000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4.9989318521683403E-2"/>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
      <fill>
        <patternFill>
          <bgColor theme="0" tint="-0.14996795556505021"/>
        </patternFill>
      </fill>
    </dxf>
    <dxf>
      <font>
        <b/>
        <i val="0"/>
      </font>
      <fill>
        <patternFill>
          <bgColor theme="0" tint="-0.14996795556505021"/>
        </patternFill>
      </fill>
      <border>
        <left style="thin">
          <color auto="1"/>
        </left>
        <right style="thin">
          <color auto="1"/>
        </right>
        <top style="thin">
          <color auto="1"/>
        </top>
        <bottom style="thin">
          <color auto="1"/>
        </bottom>
      </border>
    </dxf>
  </dxfs>
  <tableStyles count="0" defaultTableStyle="TableStyleMedium9" defaultPivotStyle="PivotStyleLight16"/>
  <colors>
    <mruColors>
      <color rgb="FFFFE2A7"/>
      <color rgb="FFFFD88B"/>
      <color rgb="FFFFD47D"/>
      <color rgb="FFFFE4AF"/>
      <color rgb="FFFFCC66"/>
      <color rgb="FFFFFF99"/>
      <color rgb="FF008000"/>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0"/>
      <c:rotY val="30"/>
      <c:rAngAx val="1"/>
    </c:view3D>
    <c:floor>
      <c:thickness val="0"/>
      <c:spPr>
        <a:gradFill>
          <a:gsLst>
            <a:gs pos="0">
              <a:schemeClr val="accent1">
                <a:tint val="66000"/>
                <a:satMod val="160000"/>
              </a:schemeClr>
            </a:gs>
            <a:gs pos="50000">
              <a:schemeClr val="accent1">
                <a:tint val="44500"/>
                <a:satMod val="160000"/>
              </a:schemeClr>
            </a:gs>
            <a:gs pos="100000">
              <a:schemeClr val="accent1">
                <a:tint val="23500"/>
                <a:satMod val="160000"/>
              </a:schemeClr>
            </a:gs>
          </a:gsLst>
          <a:lin ang="5400000" scaled="0"/>
        </a:gradFill>
      </c:spPr>
    </c:floor>
    <c:sideWall>
      <c:thickness val="0"/>
    </c:sideWall>
    <c:backWall>
      <c:thickness val="0"/>
    </c:backWall>
    <c:plotArea>
      <c:layout>
        <c:manualLayout>
          <c:layoutTarget val="inner"/>
          <c:xMode val="edge"/>
          <c:yMode val="edge"/>
          <c:x val="0.19689486155700686"/>
          <c:y val="1.3718820739203889E-2"/>
          <c:w val="0.72018518518518515"/>
          <c:h val="0.58916435137441359"/>
        </c:manualLayout>
      </c:layout>
      <c:bar3DChart>
        <c:barDir val="col"/>
        <c:grouping val="clustered"/>
        <c:varyColors val="0"/>
        <c:ser>
          <c:idx val="0"/>
          <c:order val="0"/>
          <c:tx>
            <c:strRef>
              <c:f>'Inherent Risk Results'!$D$2</c:f>
              <c:strCache>
                <c:ptCount val="1"/>
                <c:pt idx="0">
                  <c:v>Average Risk Score</c:v>
                </c:pt>
              </c:strCache>
            </c:strRef>
          </c:tx>
          <c:invertIfNegative val="0"/>
          <c:dLbls>
            <c:dLbl>
              <c:idx val="0"/>
              <c:layout>
                <c:manualLayout>
                  <c:x val="1.1788951198353291E-2"/>
                  <c:y val="-1.319959449176068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0-BC40-4F11-ADB8-6E87D109CE2D}"/>
                </c:ext>
                <c:ext xmlns:c15="http://schemas.microsoft.com/office/drawing/2012/chart" uri="{CE6537A1-D6FC-4f65-9D91-7224C49458BB}"/>
              </c:extLst>
            </c:dLbl>
            <c:dLbl>
              <c:idx val="1"/>
              <c:layout>
                <c:manualLayout>
                  <c:x val="1.2868947756926019E-2"/>
                  <c:y val="-2.953236110810018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BC40-4F11-ADB8-6E87D109CE2D}"/>
                </c:ext>
                <c:ext xmlns:c15="http://schemas.microsoft.com/office/drawing/2012/chart" uri="{CE6537A1-D6FC-4f65-9D91-7224C49458BB}"/>
              </c:extLst>
            </c:dLbl>
            <c:dLbl>
              <c:idx val="2"/>
              <c:layout>
                <c:manualLayout>
                  <c:x val="1.3870068162344597E-2"/>
                  <c:y val="-3.2079096888029388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C40-4F11-ADB8-6E87D109CE2D}"/>
                </c:ext>
                <c:ext xmlns:c15="http://schemas.microsoft.com/office/drawing/2012/chart" uri="{CE6537A1-D6FC-4f65-9D91-7224C49458BB}"/>
              </c:extLst>
            </c:dLbl>
            <c:dLbl>
              <c:idx val="3"/>
              <c:layout>
                <c:manualLayout>
                  <c:x val="1.2328949477639638E-2"/>
                  <c:y val="-1.94927619571835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BC40-4F11-ADB8-6E87D109CE2D}"/>
                </c:ext>
                <c:ext xmlns:c15="http://schemas.microsoft.com/office/drawing/2012/chart" uri="{CE6537A1-D6FC-4f65-9D91-7224C49458BB}"/>
              </c:extLst>
            </c:dLbl>
            <c:dLbl>
              <c:idx val="4"/>
              <c:layout>
                <c:manualLayout>
                  <c:x val="1.0787830792934713E-2"/>
                  <c:y val="-2.2132644111403806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BC40-4F11-ADB8-6E87D109CE2D}"/>
                </c:ext>
                <c:ext xmlns:c15="http://schemas.microsoft.com/office/drawing/2012/chart" uri="{CE6537A1-D6FC-4f65-9D91-7224C49458BB}"/>
              </c:extLst>
            </c:dLbl>
            <c:spPr>
              <a:noFill/>
              <a:ln>
                <a:noFill/>
              </a:ln>
              <a:effectLst/>
            </c:spPr>
            <c:txPr>
              <a:bodyPr/>
              <a:lstStyle/>
              <a:p>
                <a:pPr>
                  <a:defRPr sz="1800" b="1"/>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'Inherent Risk Results'!$B$3:$B$7</c:f>
              <c:strCache>
                <c:ptCount val="5"/>
                <c:pt idx="0">
                  <c:v>1. Technologies and Connection Types</c:v>
                </c:pt>
                <c:pt idx="1">
                  <c:v>2. Delivery Channels</c:v>
                </c:pt>
                <c:pt idx="2">
                  <c:v>3. Online/Mobile Products and Technology Services</c:v>
                </c:pt>
                <c:pt idx="3">
                  <c:v>4. Organizational Characteristics</c:v>
                </c:pt>
                <c:pt idx="4">
                  <c:v>5. External Threats</c:v>
                </c:pt>
              </c:strCache>
            </c:strRef>
          </c:cat>
          <c:val>
            <c:numRef>
              <c:f>'Inherent Risk Results'!$D$3:$D$7</c:f>
              <c:numCache>
                <c:formatCode>0.00</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5-BC40-4F11-ADB8-6E87D109CE2D}"/>
            </c:ext>
          </c:extLst>
        </c:ser>
        <c:dLbls>
          <c:showLegendKey val="0"/>
          <c:showVal val="1"/>
          <c:showCatName val="0"/>
          <c:showSerName val="0"/>
          <c:showPercent val="0"/>
          <c:showBubbleSize val="0"/>
        </c:dLbls>
        <c:gapWidth val="150"/>
        <c:shape val="cylinder"/>
        <c:axId val="341424752"/>
        <c:axId val="341421224"/>
        <c:axId val="0"/>
      </c:bar3DChart>
      <c:catAx>
        <c:axId val="341424752"/>
        <c:scaling>
          <c:orientation val="minMax"/>
        </c:scaling>
        <c:delete val="0"/>
        <c:axPos val="b"/>
        <c:title>
          <c:tx>
            <c:rich>
              <a:bodyPr/>
              <a:lstStyle/>
              <a:p>
                <a:pPr>
                  <a:defRPr sz="2000"/>
                </a:pPr>
                <a:endParaRPr lang="en-US" sz="2000"/>
              </a:p>
              <a:p>
                <a:pPr>
                  <a:defRPr sz="2000"/>
                </a:pPr>
                <a:r>
                  <a:rPr lang="en-US" sz="2000"/>
                  <a:t>Inherent Risk Profile Categories</a:t>
                </a:r>
              </a:p>
              <a:p>
                <a:pPr>
                  <a:defRPr sz="2000"/>
                </a:pPr>
                <a:endParaRPr lang="en-US" sz="2000"/>
              </a:p>
            </c:rich>
          </c:tx>
          <c:layout>
            <c:manualLayout>
              <c:xMode val="edge"/>
              <c:yMode val="edge"/>
              <c:x val="0.32405900651307484"/>
              <c:y val="0.7446767690248276"/>
            </c:manualLayout>
          </c:layout>
          <c:overlay val="0"/>
        </c:title>
        <c:numFmt formatCode="@" sourceLinked="0"/>
        <c:majorTickMark val="out"/>
        <c:minorTickMark val="none"/>
        <c:tickLblPos val="nextTo"/>
        <c:spPr>
          <a:noFill/>
        </c:spPr>
        <c:txPr>
          <a:bodyPr rot="0" vert="horz" anchor="t" anchorCtr="1"/>
          <a:lstStyle/>
          <a:p>
            <a:pPr>
              <a:defRPr sz="1000" b="1">
                <a:latin typeface="Arial" pitchFamily="34" charset="0"/>
                <a:cs typeface="Arial" pitchFamily="34" charset="0"/>
              </a:defRPr>
            </a:pPr>
            <a:endParaRPr lang="en-US"/>
          </a:p>
        </c:txPr>
        <c:crossAx val="341421224"/>
        <c:crosses val="autoZero"/>
        <c:auto val="0"/>
        <c:lblAlgn val="ctr"/>
        <c:lblOffset val="100"/>
        <c:tickLblSkip val="1"/>
        <c:noMultiLvlLbl val="0"/>
      </c:catAx>
      <c:valAx>
        <c:axId val="341421224"/>
        <c:scaling>
          <c:orientation val="minMax"/>
          <c:max val="5"/>
          <c:min val="0"/>
        </c:scaling>
        <c:delete val="0"/>
        <c:axPos val="l"/>
        <c:majorGridlines/>
        <c:title>
          <c:tx>
            <c:rich>
              <a:bodyPr/>
              <a:lstStyle/>
              <a:p>
                <a:pPr>
                  <a:defRPr sz="1800"/>
                </a:pPr>
                <a:r>
                  <a:rPr lang="en-US" sz="1800"/>
                  <a:t>Inherent Risk</a:t>
                </a:r>
              </a:p>
            </c:rich>
          </c:tx>
          <c:layout>
            <c:manualLayout>
              <c:xMode val="edge"/>
              <c:yMode val="edge"/>
              <c:x val="1.6788121785265928E-2"/>
              <c:y val="0.15256145180474351"/>
            </c:manualLayout>
          </c:layout>
          <c:overlay val="0"/>
        </c:title>
        <c:numFmt formatCode="0_);[Red]\(0\)" sourceLinked="0"/>
        <c:majorTickMark val="out"/>
        <c:minorTickMark val="none"/>
        <c:tickLblPos val="none"/>
        <c:crossAx val="341424752"/>
        <c:crosses val="autoZero"/>
        <c:crossBetween val="between"/>
        <c:majorUnit val="1"/>
        <c:minorUnit val="0.5"/>
      </c:valAx>
    </c:plotArea>
    <c:plotVisOnly val="1"/>
    <c:dispBlanksAs val="gap"/>
    <c:showDLblsOverMax val="0"/>
  </c:chart>
  <c:spPr>
    <a:ln w="57150"/>
  </c:spPr>
  <c:printSettings>
    <c:headerFooter/>
    <c:pageMargins b="0.75000000000000311" l="0.70000000000000095" r="0.70000000000000095" t="0.75000000000000311" header="0.30000000000000032" footer="0.30000000000000032"/>
    <c:pageSetup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Component'!$B$26:$C$29</c:f>
              <c:multiLvlStrCache>
                <c:ptCount val="4"/>
                <c:lvl>
                  <c:pt idx="0">
                    <c:v>1: Connections</c:v>
                  </c:pt>
                  <c:pt idx="1">
                    <c:v>1: Due Diligence</c:v>
                  </c:pt>
                  <c:pt idx="2">
                    <c:v>2: Contracts</c:v>
                  </c:pt>
                  <c:pt idx="3">
                    <c:v>3: Ongoing Monitoring</c:v>
                  </c:pt>
                </c:lvl>
                <c:lvl>
                  <c:pt idx="0">
                    <c:v>1: Connections</c:v>
                  </c:pt>
                  <c:pt idx="1">
                    <c:v>2: Relationship Management</c:v>
                  </c:pt>
                </c:lvl>
              </c:multiLvlStrCache>
            </c:multiLvlStrRef>
          </c:cat>
          <c:val>
            <c:numRef>
              <c:f>'Charts of Component'!$E$26:$E$29</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CD18-4FD1-BDDD-7B57F1368A02}"/>
            </c:ext>
          </c:extLst>
        </c:ser>
        <c:dLbls>
          <c:showLegendKey val="0"/>
          <c:showVal val="0"/>
          <c:showCatName val="0"/>
          <c:showSerName val="0"/>
          <c:showPercent val="0"/>
          <c:showBubbleSize val="0"/>
        </c:dLbls>
        <c:gapWidth val="150"/>
        <c:axId val="341345888"/>
        <c:axId val="341346280"/>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Component'!$F$26:$F$29</c:f>
              <c:numCache>
                <c:formatCode>General</c:formatCode>
                <c:ptCount val="4"/>
                <c:pt idx="0">
                  <c:v>2</c:v>
                </c:pt>
                <c:pt idx="1">
                  <c:v>2</c:v>
                </c:pt>
                <c:pt idx="2">
                  <c:v>2</c:v>
                </c:pt>
                <c:pt idx="3">
                  <c:v>2</c:v>
                </c:pt>
              </c:numCache>
            </c:numRef>
          </c:val>
          <c:smooth val="0"/>
          <c:extLst xmlns:c16r2="http://schemas.microsoft.com/office/drawing/2015/06/chart">
            <c:ext xmlns:c16="http://schemas.microsoft.com/office/drawing/2014/chart" uri="{C3380CC4-5D6E-409C-BE32-E72D297353CC}">
              <c16:uniqueId val="{00000001-CD18-4FD1-BDDD-7B57F1368A02}"/>
            </c:ext>
          </c:extLst>
        </c:ser>
        <c:dLbls>
          <c:showLegendKey val="0"/>
          <c:showVal val="0"/>
          <c:showCatName val="0"/>
          <c:showSerName val="0"/>
          <c:showPercent val="0"/>
          <c:showBubbleSize val="0"/>
        </c:dLbls>
        <c:marker val="1"/>
        <c:smooth val="0"/>
        <c:axId val="341345888"/>
        <c:axId val="341346280"/>
      </c:lineChart>
      <c:catAx>
        <c:axId val="34134588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346280"/>
        <c:crosses val="autoZero"/>
        <c:auto val="1"/>
        <c:lblAlgn val="ctr"/>
        <c:lblOffset val="100"/>
        <c:noMultiLvlLbl val="0"/>
      </c:catAx>
      <c:valAx>
        <c:axId val="34134628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134588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Component'!$B$30:$C$34</c:f>
              <c:multiLvlStrCache>
                <c:ptCount val="5"/>
                <c:lvl>
                  <c:pt idx="0">
                    <c:v>1: Planning</c:v>
                  </c:pt>
                  <c:pt idx="1">
                    <c:v>2: Testing</c:v>
                  </c:pt>
                  <c:pt idx="2">
                    <c:v>1: Detection</c:v>
                  </c:pt>
                  <c:pt idx="3">
                    <c:v>2: Response and Mitigation</c:v>
                  </c:pt>
                  <c:pt idx="4">
                    <c:v>1: Escalation and Reporting</c:v>
                  </c:pt>
                </c:lvl>
                <c:lvl>
                  <c:pt idx="0">
                    <c:v>1: Incident Resilience Planning and Strategy</c:v>
                  </c:pt>
                  <c:pt idx="2">
                    <c:v>2: Detection, Response, and Mitigation</c:v>
                  </c:pt>
                  <c:pt idx="4">
                    <c:v>3: Escalation and Reporting</c:v>
                  </c:pt>
                </c:lvl>
              </c:multiLvlStrCache>
            </c:multiLvlStrRef>
          </c:cat>
          <c:val>
            <c:numRef>
              <c:f>'Charts of Component'!$E$30:$E$34</c:f>
              <c:numCache>
                <c:formatCode>General</c:formatCode>
                <c:ptCount val="5"/>
                <c:pt idx="0">
                  <c:v>0</c:v>
                </c:pt>
                <c:pt idx="1">
                  <c:v>0</c:v>
                </c:pt>
                <c:pt idx="2">
                  <c:v>0</c:v>
                </c:pt>
                <c:pt idx="3">
                  <c:v>0</c:v>
                </c:pt>
                <c:pt idx="4">
                  <c:v>0</c:v>
                </c:pt>
              </c:numCache>
            </c:numRef>
          </c:val>
          <c:extLst xmlns:c16r2="http://schemas.microsoft.com/office/drawing/2015/06/chart">
            <c:ext xmlns:c16="http://schemas.microsoft.com/office/drawing/2014/chart" uri="{C3380CC4-5D6E-409C-BE32-E72D297353CC}">
              <c16:uniqueId val="{00000000-38BD-4E85-A809-2D8363847055}"/>
            </c:ext>
          </c:extLst>
        </c:ser>
        <c:dLbls>
          <c:showLegendKey val="0"/>
          <c:showVal val="0"/>
          <c:showCatName val="0"/>
          <c:showSerName val="0"/>
          <c:showPercent val="0"/>
          <c:showBubbleSize val="0"/>
        </c:dLbls>
        <c:gapWidth val="150"/>
        <c:axId val="341347064"/>
        <c:axId val="341347456"/>
      </c:barChart>
      <c:lineChart>
        <c:grouping val="standard"/>
        <c:varyColors val="0"/>
        <c:ser>
          <c:idx val="1"/>
          <c:order val="1"/>
          <c:tx>
            <c:strRef>
              <c:f>'Charts of Component'!$F$4</c:f>
              <c:strCache>
                <c:ptCount val="1"/>
                <c:pt idx="0">
                  <c:v>Target Maturity</c:v>
                </c:pt>
              </c:strCache>
            </c:strRef>
          </c:tx>
          <c:spPr>
            <a:ln>
              <a:prstDash val="dash"/>
            </a:ln>
          </c:spPr>
          <c:marker>
            <c:symbol val="none"/>
          </c:marker>
          <c:val>
            <c:numRef>
              <c:f>'Charts of Component'!$F$30:$F$34</c:f>
              <c:numCache>
                <c:formatCode>General</c:formatCode>
                <c:ptCount val="5"/>
                <c:pt idx="0">
                  <c:v>2</c:v>
                </c:pt>
                <c:pt idx="1">
                  <c:v>2</c:v>
                </c:pt>
                <c:pt idx="2">
                  <c:v>2</c:v>
                </c:pt>
                <c:pt idx="3">
                  <c:v>2</c:v>
                </c:pt>
                <c:pt idx="4">
                  <c:v>2</c:v>
                </c:pt>
              </c:numCache>
            </c:numRef>
          </c:val>
          <c:smooth val="0"/>
          <c:extLst xmlns:c16r2="http://schemas.microsoft.com/office/drawing/2015/06/chart">
            <c:ext xmlns:c16="http://schemas.microsoft.com/office/drawing/2014/chart" uri="{C3380CC4-5D6E-409C-BE32-E72D297353CC}">
              <c16:uniqueId val="{00000001-38BD-4E85-A809-2D8363847055}"/>
            </c:ext>
          </c:extLst>
        </c:ser>
        <c:dLbls>
          <c:showLegendKey val="0"/>
          <c:showVal val="0"/>
          <c:showCatName val="0"/>
          <c:showSerName val="0"/>
          <c:showPercent val="0"/>
          <c:showBubbleSize val="0"/>
        </c:dLbls>
        <c:marker val="1"/>
        <c:smooth val="0"/>
        <c:axId val="341347064"/>
        <c:axId val="341347456"/>
      </c:lineChart>
      <c:catAx>
        <c:axId val="341347064"/>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347456"/>
        <c:crosses val="autoZero"/>
        <c:auto val="1"/>
        <c:lblAlgn val="ctr"/>
        <c:lblOffset val="100"/>
        <c:noMultiLvlLbl val="0"/>
      </c:catAx>
      <c:valAx>
        <c:axId val="341347456"/>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1347064"/>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Factor'!$B$5:$B$8</c:f>
              <c:strCache>
                <c:ptCount val="4"/>
                <c:pt idx="0">
                  <c:v>1: Governance</c:v>
                </c:pt>
                <c:pt idx="1">
                  <c:v>2: Risk Management</c:v>
                </c:pt>
                <c:pt idx="2">
                  <c:v>3: Resources</c:v>
                </c:pt>
                <c:pt idx="3">
                  <c:v>4: Training &amp; Culture</c:v>
                </c:pt>
              </c:strCache>
            </c:strRef>
          </c:cat>
          <c:val>
            <c:numRef>
              <c:f>'Charts of Assessment Factor'!$D$5:$D$8</c:f>
              <c:numCache>
                <c:formatCode>General</c:formatCode>
                <c:ptCount val="4"/>
                <c:pt idx="0">
                  <c:v>0</c:v>
                </c:pt>
                <c:pt idx="1">
                  <c:v>0</c:v>
                </c:pt>
                <c:pt idx="2">
                  <c:v>0</c:v>
                </c:pt>
                <c:pt idx="3">
                  <c:v>0</c:v>
                </c:pt>
              </c:numCache>
            </c:numRef>
          </c:val>
          <c:extLst xmlns:c16r2="http://schemas.microsoft.com/office/drawing/2015/06/chart">
            <c:ext xmlns:c16="http://schemas.microsoft.com/office/drawing/2014/chart" uri="{C3380CC4-5D6E-409C-BE32-E72D297353CC}">
              <c16:uniqueId val="{00000000-4886-4004-B4A3-32BF123893CB}"/>
            </c:ext>
          </c:extLst>
        </c:ser>
        <c:dLbls>
          <c:showLegendKey val="0"/>
          <c:showVal val="0"/>
          <c:showCatName val="0"/>
          <c:showSerName val="0"/>
          <c:showPercent val="0"/>
          <c:showBubbleSize val="0"/>
        </c:dLbls>
        <c:gapWidth val="100"/>
        <c:axId val="341421616"/>
        <c:axId val="341420832"/>
      </c:barChart>
      <c:lineChart>
        <c:grouping val="standard"/>
        <c:varyColors val="0"/>
        <c:ser>
          <c:idx val="1"/>
          <c:order val="1"/>
          <c:tx>
            <c:strRef>
              <c:f>'Charts of Assessment Factor'!$E$4</c:f>
              <c:strCache>
                <c:ptCount val="1"/>
                <c:pt idx="0">
                  <c:v>Target Maturity</c:v>
                </c:pt>
              </c:strCache>
            </c:strRef>
          </c:tx>
          <c:spPr>
            <a:ln>
              <a:prstDash val="dash"/>
            </a:ln>
            <a:effectLst>
              <a:glow>
                <a:schemeClr val="accent1">
                  <a:alpha val="40000"/>
                </a:schemeClr>
              </a:glow>
            </a:effectLst>
          </c:spPr>
          <c:marker>
            <c:symbol val="none"/>
          </c:marker>
          <c:val>
            <c:numRef>
              <c:f>'Charts of Assessment Factor'!$E$5:$E$8</c:f>
              <c:numCache>
                <c:formatCode>General</c:formatCode>
                <c:ptCount val="4"/>
                <c:pt idx="0">
                  <c:v>2</c:v>
                </c:pt>
                <c:pt idx="1">
                  <c:v>2</c:v>
                </c:pt>
                <c:pt idx="2">
                  <c:v>2</c:v>
                </c:pt>
                <c:pt idx="3">
                  <c:v>2</c:v>
                </c:pt>
              </c:numCache>
            </c:numRef>
          </c:val>
          <c:smooth val="0"/>
          <c:extLst xmlns:c16r2="http://schemas.microsoft.com/office/drawing/2015/06/chart">
            <c:ext xmlns:c16="http://schemas.microsoft.com/office/drawing/2014/chart" uri="{C3380CC4-5D6E-409C-BE32-E72D297353CC}">
              <c16:uniqueId val="{00000001-4886-4004-B4A3-32BF123893CB}"/>
            </c:ext>
          </c:extLst>
        </c:ser>
        <c:dLbls>
          <c:showLegendKey val="0"/>
          <c:showVal val="0"/>
          <c:showCatName val="0"/>
          <c:showSerName val="0"/>
          <c:showPercent val="0"/>
          <c:showBubbleSize val="0"/>
        </c:dLbls>
        <c:marker val="1"/>
        <c:smooth val="0"/>
        <c:axId val="341421616"/>
        <c:axId val="341420832"/>
      </c:lineChart>
      <c:catAx>
        <c:axId val="34142161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420832"/>
        <c:crosses val="autoZero"/>
        <c:auto val="1"/>
        <c:lblAlgn val="ctr"/>
        <c:lblOffset val="100"/>
        <c:noMultiLvlLbl val="0"/>
      </c:catAx>
      <c:valAx>
        <c:axId val="341420832"/>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1421616"/>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Factor'!$B$9:$B$11</c:f>
              <c:strCache>
                <c:ptCount val="3"/>
                <c:pt idx="0">
                  <c:v>1: Threat Intelligence</c:v>
                </c:pt>
                <c:pt idx="1">
                  <c:v>2: Monitoring &amp; Analyzing</c:v>
                </c:pt>
                <c:pt idx="2">
                  <c:v>3: Information Sharing</c:v>
                </c:pt>
              </c:strCache>
            </c:strRef>
          </c:cat>
          <c:val>
            <c:numRef>
              <c:f>'Charts of Assessment Factor'!$D$9:$D$11</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AA57-430E-97AE-49ABC18C6A74}"/>
            </c:ext>
          </c:extLst>
        </c:ser>
        <c:dLbls>
          <c:showLegendKey val="0"/>
          <c:showVal val="0"/>
          <c:showCatName val="0"/>
          <c:showSerName val="0"/>
          <c:showPercent val="0"/>
          <c:showBubbleSize val="0"/>
        </c:dLbls>
        <c:gapWidth val="150"/>
        <c:axId val="341422792"/>
        <c:axId val="341419264"/>
      </c:barChart>
      <c:lineChart>
        <c:grouping val="standard"/>
        <c:varyColors val="0"/>
        <c:ser>
          <c:idx val="1"/>
          <c:order val="1"/>
          <c:tx>
            <c:strRef>
              <c:f>'Charts of Assessment Factor'!$E$4</c:f>
              <c:strCache>
                <c:ptCount val="1"/>
                <c:pt idx="0">
                  <c:v>Target Maturity</c:v>
                </c:pt>
              </c:strCache>
            </c:strRef>
          </c:tx>
          <c:spPr>
            <a:ln w="28575">
              <a:solidFill>
                <a:srgbClr val="C00000"/>
              </a:solidFill>
              <a:prstDash val="dash"/>
            </a:ln>
          </c:spPr>
          <c:marker>
            <c:symbol val="none"/>
          </c:marker>
          <c:val>
            <c:numRef>
              <c:f>'Charts of Assessment Factor'!$E$9:$E$11</c:f>
              <c:numCache>
                <c:formatCode>General</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4-AA57-430E-97AE-49ABC18C6A74}"/>
            </c:ext>
          </c:extLst>
        </c:ser>
        <c:dLbls>
          <c:showLegendKey val="0"/>
          <c:showVal val="0"/>
          <c:showCatName val="0"/>
          <c:showSerName val="0"/>
          <c:showPercent val="0"/>
          <c:showBubbleSize val="0"/>
        </c:dLbls>
        <c:marker val="1"/>
        <c:smooth val="0"/>
        <c:axId val="341422792"/>
        <c:axId val="341419264"/>
      </c:lineChart>
      <c:catAx>
        <c:axId val="34142279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419264"/>
        <c:crosses val="autoZero"/>
        <c:auto val="1"/>
        <c:lblAlgn val="ctr"/>
        <c:lblOffset val="100"/>
        <c:noMultiLvlLbl val="0"/>
      </c:catAx>
      <c:valAx>
        <c:axId val="34141926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1422792"/>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Factor'!$B$12:$B$14</c:f>
              <c:strCache>
                <c:ptCount val="3"/>
                <c:pt idx="0">
                  <c:v>1: Preventative Controls</c:v>
                </c:pt>
                <c:pt idx="1">
                  <c:v>2: Detective Controls</c:v>
                </c:pt>
                <c:pt idx="2">
                  <c:v>3: Corrective Controls</c:v>
                </c:pt>
              </c:strCache>
            </c:strRef>
          </c:cat>
          <c:val>
            <c:numRef>
              <c:f>'Charts of Assessment Factor'!$D$12:$D$14</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DEC0-4AC9-B088-10846969E1CF}"/>
            </c:ext>
          </c:extLst>
        </c:ser>
        <c:dLbls>
          <c:showLegendKey val="0"/>
          <c:showVal val="0"/>
          <c:showCatName val="0"/>
          <c:showSerName val="0"/>
          <c:showPercent val="0"/>
          <c:showBubbleSize val="0"/>
        </c:dLbls>
        <c:gapWidth val="150"/>
        <c:axId val="339620736"/>
        <c:axId val="339615640"/>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Factor'!$E$12:$E$14</c:f>
              <c:numCache>
                <c:formatCode>General</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1-DEC0-4AC9-B088-10846969E1CF}"/>
            </c:ext>
          </c:extLst>
        </c:ser>
        <c:dLbls>
          <c:showLegendKey val="0"/>
          <c:showVal val="0"/>
          <c:showCatName val="0"/>
          <c:showSerName val="0"/>
          <c:showPercent val="0"/>
          <c:showBubbleSize val="0"/>
        </c:dLbls>
        <c:marker val="1"/>
        <c:smooth val="0"/>
        <c:axId val="339620736"/>
        <c:axId val="339615640"/>
      </c:lineChart>
      <c:catAx>
        <c:axId val="339620736"/>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9615640"/>
        <c:crosses val="autoZero"/>
        <c:auto val="1"/>
        <c:lblAlgn val="ctr"/>
        <c:lblOffset val="100"/>
        <c:noMultiLvlLbl val="0"/>
      </c:catAx>
      <c:valAx>
        <c:axId val="339615640"/>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9620736"/>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D4 - External Dependency Management</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Factor'!$B$15:$B$16</c:f>
              <c:strCache>
                <c:ptCount val="2"/>
                <c:pt idx="0">
                  <c:v>1: Connections</c:v>
                </c:pt>
                <c:pt idx="1">
                  <c:v>2: Relationship Management</c:v>
                </c:pt>
              </c:strCache>
            </c:strRef>
          </c:cat>
          <c:val>
            <c:numRef>
              <c:f>'Charts of Assessment Factor'!$D$15:$D$16</c:f>
              <c:numCache>
                <c:formatCode>General</c:formatCode>
                <c:ptCount val="2"/>
                <c:pt idx="0">
                  <c:v>0</c:v>
                </c:pt>
                <c:pt idx="1">
                  <c:v>0</c:v>
                </c:pt>
              </c:numCache>
            </c:numRef>
          </c:val>
          <c:extLst xmlns:c16r2="http://schemas.microsoft.com/office/drawing/2015/06/chart">
            <c:ext xmlns:c16="http://schemas.microsoft.com/office/drawing/2014/chart" uri="{C3380CC4-5D6E-409C-BE32-E72D297353CC}">
              <c16:uniqueId val="{00000000-B4D2-4110-8B96-CB2FBD15B44E}"/>
            </c:ext>
          </c:extLst>
        </c:ser>
        <c:dLbls>
          <c:showLegendKey val="0"/>
          <c:showVal val="0"/>
          <c:showCatName val="0"/>
          <c:showSerName val="0"/>
          <c:showPercent val="0"/>
          <c:showBubbleSize val="0"/>
        </c:dLbls>
        <c:gapWidth val="150"/>
        <c:axId val="339617600"/>
        <c:axId val="339620344"/>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Factor'!$E$15:$E$16</c:f>
              <c:numCache>
                <c:formatCode>General</c:formatCode>
                <c:ptCount val="2"/>
                <c:pt idx="0">
                  <c:v>2</c:v>
                </c:pt>
                <c:pt idx="1">
                  <c:v>2</c:v>
                </c:pt>
              </c:numCache>
            </c:numRef>
          </c:val>
          <c:smooth val="0"/>
          <c:extLst xmlns:c16r2="http://schemas.microsoft.com/office/drawing/2015/06/chart">
            <c:ext xmlns:c16="http://schemas.microsoft.com/office/drawing/2014/chart" uri="{C3380CC4-5D6E-409C-BE32-E72D297353CC}">
              <c16:uniqueId val="{00000001-B4D2-4110-8B96-CB2FBD15B44E}"/>
            </c:ext>
          </c:extLst>
        </c:ser>
        <c:dLbls>
          <c:showLegendKey val="0"/>
          <c:showVal val="0"/>
          <c:showCatName val="0"/>
          <c:showSerName val="0"/>
          <c:showPercent val="0"/>
          <c:showBubbleSize val="0"/>
        </c:dLbls>
        <c:marker val="1"/>
        <c:smooth val="0"/>
        <c:axId val="339617600"/>
        <c:axId val="339620344"/>
      </c:lineChart>
      <c:catAx>
        <c:axId val="33961760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9620344"/>
        <c:crosses val="autoZero"/>
        <c:auto val="1"/>
        <c:lblAlgn val="ctr"/>
        <c:lblOffset val="100"/>
        <c:noMultiLvlLbl val="0"/>
      </c:catAx>
      <c:valAx>
        <c:axId val="33962034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9617600"/>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D5</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Incident Management and Resilience</a:t>
            </a:r>
          </a:p>
        </c:rich>
      </c:tx>
      <c:overlay val="0"/>
    </c:title>
    <c:autoTitleDeleted val="0"/>
    <c:plotArea>
      <c:layout/>
      <c:barChart>
        <c:barDir val="col"/>
        <c:grouping val="clustered"/>
        <c:varyColors val="0"/>
        <c:ser>
          <c:idx val="0"/>
          <c:order val="0"/>
          <c:tx>
            <c:strRef>
              <c:f>'Charts of Assessment Factor'!$D$4</c:f>
              <c:strCache>
                <c:ptCount val="1"/>
                <c:pt idx="0">
                  <c:v>Assessment Factor Maturity</c:v>
                </c:pt>
              </c:strCache>
            </c:strRef>
          </c:tx>
          <c:invertIfNegative val="0"/>
          <c:cat>
            <c:strRef>
              <c:f>'Charts of Assessment Factor'!$B$17:$B$19</c:f>
              <c:strCache>
                <c:ptCount val="3"/>
                <c:pt idx="0">
                  <c:v>1: Incident Resilience Planning and Strategy</c:v>
                </c:pt>
                <c:pt idx="1">
                  <c:v>2: Detection, Response, and Mitigation</c:v>
                </c:pt>
                <c:pt idx="2">
                  <c:v>3: Escalation and Reporting</c:v>
                </c:pt>
              </c:strCache>
            </c:strRef>
          </c:cat>
          <c:val>
            <c:numRef>
              <c:f>'Charts of Assessment Factor'!$D$17:$D$19</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10F7-4159-BF80-98D038F97148}"/>
            </c:ext>
          </c:extLst>
        </c:ser>
        <c:dLbls>
          <c:showLegendKey val="0"/>
          <c:showVal val="0"/>
          <c:showCatName val="0"/>
          <c:showSerName val="0"/>
          <c:showPercent val="0"/>
          <c:showBubbleSize val="0"/>
        </c:dLbls>
        <c:gapWidth val="150"/>
        <c:axId val="339615248"/>
        <c:axId val="339618776"/>
      </c:barChart>
      <c:lineChart>
        <c:grouping val="standard"/>
        <c:varyColors val="0"/>
        <c:ser>
          <c:idx val="1"/>
          <c:order val="1"/>
          <c:tx>
            <c:strRef>
              <c:f>'Charts of Assessment Factor'!$E$4</c:f>
              <c:strCache>
                <c:ptCount val="1"/>
                <c:pt idx="0">
                  <c:v>Target Maturity</c:v>
                </c:pt>
              </c:strCache>
            </c:strRef>
          </c:tx>
          <c:spPr>
            <a:ln>
              <a:prstDash val="dash"/>
            </a:ln>
          </c:spPr>
          <c:marker>
            <c:symbol val="none"/>
          </c:marker>
          <c:val>
            <c:numRef>
              <c:f>'Charts of Assessment Factor'!$E$17:$E$19</c:f>
              <c:numCache>
                <c:formatCode>General</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1-10F7-4159-BF80-98D038F97148}"/>
            </c:ext>
          </c:extLst>
        </c:ser>
        <c:dLbls>
          <c:showLegendKey val="0"/>
          <c:showVal val="0"/>
          <c:showCatName val="0"/>
          <c:showSerName val="0"/>
          <c:showPercent val="0"/>
          <c:showBubbleSize val="0"/>
        </c:dLbls>
        <c:marker val="1"/>
        <c:smooth val="0"/>
        <c:axId val="339615248"/>
        <c:axId val="339618776"/>
      </c:lineChart>
      <c:catAx>
        <c:axId val="33961524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39618776"/>
        <c:crosses val="autoZero"/>
        <c:auto val="1"/>
        <c:lblAlgn val="ctr"/>
        <c:lblOffset val="100"/>
        <c:noMultiLvlLbl val="0"/>
      </c:catAx>
      <c:valAx>
        <c:axId val="339618776"/>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39615248"/>
        <c:crosses val="autoZero"/>
        <c:crossBetween val="between"/>
        <c:majorUnit val="1"/>
      </c:valAx>
    </c:plotArea>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Arial" panose="020B0604020202020204" pitchFamily="34" charset="0"/>
                <a:cs typeface="Arial" panose="020B0604020202020204" pitchFamily="34" charset="0"/>
              </a:defRPr>
            </a:pPr>
            <a:r>
              <a:rPr lang="en-US" sz="1400">
                <a:latin typeface="Arial" panose="020B0604020202020204" pitchFamily="34" charset="0"/>
                <a:cs typeface="Arial" panose="020B0604020202020204" pitchFamily="34" charset="0"/>
              </a:rPr>
              <a:t>D1</a:t>
            </a:r>
            <a:r>
              <a:rPr lang="en-US" sz="1400" baseline="0">
                <a:latin typeface="Arial" panose="020B0604020202020204" pitchFamily="34" charset="0"/>
                <a:cs typeface="Arial" panose="020B0604020202020204" pitchFamily="34" charset="0"/>
              </a:rPr>
              <a:t> - </a:t>
            </a:r>
            <a:r>
              <a:rPr lang="en-US" sz="1400">
                <a:latin typeface="Arial" panose="020B0604020202020204" pitchFamily="34" charset="0"/>
                <a:cs typeface="Arial" panose="020B0604020202020204" pitchFamily="34" charset="0"/>
              </a:rPr>
              <a:t>Cyber Risk Management &amp; Oversight</a:t>
            </a:r>
          </a:p>
        </c:rich>
      </c:tx>
      <c:overlay val="0"/>
    </c:title>
    <c:autoTitleDeleted val="0"/>
    <c:plotArea>
      <c:layout/>
      <c:barChart>
        <c:barDir val="col"/>
        <c:grouping val="clustered"/>
        <c:varyColors val="0"/>
        <c:ser>
          <c:idx val="0"/>
          <c:order val="0"/>
          <c:tx>
            <c:strRef>
              <c:f>'Charts of Component'!$C$4</c:f>
              <c:strCache>
                <c:ptCount val="1"/>
                <c:pt idx="0">
                  <c:v>Component</c:v>
                </c:pt>
              </c:strCache>
            </c:strRef>
          </c:tx>
          <c:invertIfNegative val="0"/>
          <c:cat>
            <c:multiLvlStrRef>
              <c:f>'Charts of Component'!$B$5:$C$13</c:f>
              <c:multiLvlStrCache>
                <c:ptCount val="9"/>
                <c:lvl>
                  <c:pt idx="0">
                    <c:v>1: Oversight</c:v>
                  </c:pt>
                  <c:pt idx="1">
                    <c:v>2: Strategy / Policies</c:v>
                  </c:pt>
                  <c:pt idx="2">
                    <c:v>3: IT Asset Management</c:v>
                  </c:pt>
                  <c:pt idx="3">
                    <c:v>1: Risk Management Program</c:v>
                  </c:pt>
                  <c:pt idx="4">
                    <c:v>2: Risk Assessment</c:v>
                  </c:pt>
                  <c:pt idx="5">
                    <c:v>3: Audit</c:v>
                  </c:pt>
                  <c:pt idx="6">
                    <c:v>1: Staffing</c:v>
                  </c:pt>
                  <c:pt idx="7">
                    <c:v>1: Training</c:v>
                  </c:pt>
                  <c:pt idx="8">
                    <c:v>2: Culture</c:v>
                  </c:pt>
                </c:lvl>
                <c:lvl>
                  <c:pt idx="0">
                    <c:v>1: Governance</c:v>
                  </c:pt>
                  <c:pt idx="3">
                    <c:v>2: Risk Management</c:v>
                  </c:pt>
                  <c:pt idx="6">
                    <c:v>3: Resources</c:v>
                  </c:pt>
                  <c:pt idx="7">
                    <c:v>4: Training &amp; Culture</c:v>
                  </c:pt>
                </c:lvl>
              </c:multiLvlStrCache>
            </c:multiLvlStrRef>
          </c:cat>
          <c:val>
            <c:numRef>
              <c:f>'Charts of Component'!$E$5:$E$13</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DF34-4753-B944-3CC3391D6ABE}"/>
            </c:ext>
          </c:extLst>
        </c:ser>
        <c:dLbls>
          <c:showLegendKey val="0"/>
          <c:showVal val="0"/>
          <c:showCatName val="0"/>
          <c:showSerName val="0"/>
          <c:showPercent val="0"/>
          <c:showBubbleSize val="0"/>
        </c:dLbls>
        <c:gapWidth val="100"/>
        <c:axId val="347397048"/>
        <c:axId val="347395872"/>
      </c:barChart>
      <c:lineChart>
        <c:grouping val="standard"/>
        <c:varyColors val="0"/>
        <c:ser>
          <c:idx val="1"/>
          <c:order val="1"/>
          <c:tx>
            <c:strRef>
              <c:f>'Charts of Component'!$F$4</c:f>
              <c:strCache>
                <c:ptCount val="1"/>
                <c:pt idx="0">
                  <c:v>Target Maturity</c:v>
                </c:pt>
              </c:strCache>
            </c:strRef>
          </c:tx>
          <c:spPr>
            <a:ln>
              <a:prstDash val="dash"/>
            </a:ln>
            <a:effectLst>
              <a:glow>
                <a:schemeClr val="accent1">
                  <a:alpha val="40000"/>
                </a:schemeClr>
              </a:glow>
            </a:effectLst>
          </c:spPr>
          <c:marker>
            <c:symbol val="none"/>
          </c:marker>
          <c:val>
            <c:numRef>
              <c:f>'Charts of Component'!$F$5:$F$13</c:f>
              <c:numCache>
                <c:formatCode>General</c:formatCode>
                <c:ptCount val="9"/>
                <c:pt idx="0">
                  <c:v>2</c:v>
                </c:pt>
                <c:pt idx="1">
                  <c:v>2</c:v>
                </c:pt>
                <c:pt idx="2">
                  <c:v>2</c:v>
                </c:pt>
                <c:pt idx="3">
                  <c:v>2</c:v>
                </c:pt>
                <c:pt idx="4">
                  <c:v>2</c:v>
                </c:pt>
                <c:pt idx="5">
                  <c:v>2</c:v>
                </c:pt>
                <c:pt idx="6">
                  <c:v>2</c:v>
                </c:pt>
                <c:pt idx="7">
                  <c:v>2</c:v>
                </c:pt>
                <c:pt idx="8">
                  <c:v>2</c:v>
                </c:pt>
              </c:numCache>
            </c:numRef>
          </c:val>
          <c:smooth val="0"/>
          <c:extLst xmlns:c16r2="http://schemas.microsoft.com/office/drawing/2015/06/chart">
            <c:ext xmlns:c16="http://schemas.microsoft.com/office/drawing/2014/chart" uri="{C3380CC4-5D6E-409C-BE32-E72D297353CC}">
              <c16:uniqueId val="{00000001-DF34-4753-B944-3CC3391D6ABE}"/>
            </c:ext>
          </c:extLst>
        </c:ser>
        <c:dLbls>
          <c:showLegendKey val="0"/>
          <c:showVal val="0"/>
          <c:showCatName val="0"/>
          <c:showSerName val="0"/>
          <c:showPercent val="0"/>
          <c:showBubbleSize val="0"/>
        </c:dLbls>
        <c:marker val="1"/>
        <c:smooth val="0"/>
        <c:axId val="347397048"/>
        <c:axId val="347395872"/>
      </c:lineChart>
      <c:catAx>
        <c:axId val="347397048"/>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7395872"/>
        <c:crosses val="autoZero"/>
        <c:auto val="1"/>
        <c:lblAlgn val="ctr"/>
        <c:lblOffset val="100"/>
        <c:noMultiLvlLbl val="0"/>
      </c:catAx>
      <c:valAx>
        <c:axId val="347395872"/>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7397048"/>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D2</a:t>
            </a:r>
            <a:r>
              <a:rPr lang="en-US" sz="1400" baseline="0">
                <a:latin typeface="Arial" panose="020B0604020202020204" pitchFamily="34" charset="0"/>
                <a:cs typeface="Arial" panose="020B0604020202020204" pitchFamily="34" charset="0"/>
              </a:rPr>
              <a:t> - Threat Intelligence &amp; Collaboration</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Component'!$B$14:$C$16</c:f>
              <c:multiLvlStrCache>
                <c:ptCount val="3"/>
                <c:lvl>
                  <c:pt idx="0">
                    <c:v>1: Threat Intelligence and Information</c:v>
                  </c:pt>
                  <c:pt idx="1">
                    <c:v>1: Monitoring and Analyzing</c:v>
                  </c:pt>
                  <c:pt idx="2">
                    <c:v>1: Information Sharing</c:v>
                  </c:pt>
                </c:lvl>
                <c:lvl>
                  <c:pt idx="0">
                    <c:v>1: Threat Intelligence</c:v>
                  </c:pt>
                  <c:pt idx="1">
                    <c:v>2: Monitoring &amp; Analyzing</c:v>
                  </c:pt>
                  <c:pt idx="2">
                    <c:v>3: Information Sharing</c:v>
                  </c:pt>
                </c:lvl>
              </c:multiLvlStrCache>
            </c:multiLvlStrRef>
          </c:cat>
          <c:val>
            <c:numRef>
              <c:f>'Charts of Component'!$E$14:$E$16</c:f>
              <c:numCache>
                <c:formatCode>General</c:formatCode>
                <c:ptCount val="3"/>
                <c:pt idx="0">
                  <c:v>0</c:v>
                </c:pt>
                <c:pt idx="1">
                  <c:v>0</c:v>
                </c:pt>
                <c:pt idx="2">
                  <c:v>0</c:v>
                </c:pt>
              </c:numCache>
            </c:numRef>
          </c:val>
          <c:extLst xmlns:c16r2="http://schemas.microsoft.com/office/drawing/2015/06/chart">
            <c:ext xmlns:c16="http://schemas.microsoft.com/office/drawing/2014/chart" uri="{C3380CC4-5D6E-409C-BE32-E72D297353CC}">
              <c16:uniqueId val="{00000000-D2BE-4F33-9ADD-D91D8FB4A5A5}"/>
            </c:ext>
          </c:extLst>
        </c:ser>
        <c:dLbls>
          <c:showLegendKey val="0"/>
          <c:showVal val="0"/>
          <c:showCatName val="0"/>
          <c:showSerName val="0"/>
          <c:showPercent val="0"/>
          <c:showBubbleSize val="0"/>
        </c:dLbls>
        <c:gapWidth val="150"/>
        <c:axId val="279031160"/>
        <c:axId val="341343928"/>
      </c:barChart>
      <c:lineChart>
        <c:grouping val="standard"/>
        <c:varyColors val="0"/>
        <c:ser>
          <c:idx val="1"/>
          <c:order val="1"/>
          <c:tx>
            <c:strRef>
              <c:f>'Charts of Component'!$F$4</c:f>
              <c:strCache>
                <c:ptCount val="1"/>
                <c:pt idx="0">
                  <c:v>Target Maturity</c:v>
                </c:pt>
              </c:strCache>
            </c:strRef>
          </c:tx>
          <c:spPr>
            <a:ln w="28575">
              <a:prstDash val="dash"/>
            </a:ln>
          </c:spPr>
          <c:marker>
            <c:symbol val="none"/>
          </c:marker>
          <c:val>
            <c:numRef>
              <c:f>'Charts of Assessment Factor'!$E$9:$E$11</c:f>
              <c:numCache>
                <c:formatCode>General</c:formatCode>
                <c:ptCount val="3"/>
                <c:pt idx="0">
                  <c:v>2</c:v>
                </c:pt>
                <c:pt idx="1">
                  <c:v>2</c:v>
                </c:pt>
                <c:pt idx="2">
                  <c:v>2</c:v>
                </c:pt>
              </c:numCache>
            </c:numRef>
          </c:val>
          <c:smooth val="0"/>
          <c:extLst xmlns:c16r2="http://schemas.microsoft.com/office/drawing/2015/06/chart">
            <c:ext xmlns:c16="http://schemas.microsoft.com/office/drawing/2014/chart" uri="{C3380CC4-5D6E-409C-BE32-E72D297353CC}">
              <c16:uniqueId val="{00000001-D2BE-4F33-9ADD-D91D8FB4A5A5}"/>
            </c:ext>
          </c:extLst>
        </c:ser>
        <c:dLbls>
          <c:showLegendKey val="0"/>
          <c:showVal val="0"/>
          <c:showCatName val="0"/>
          <c:showSerName val="0"/>
          <c:showPercent val="0"/>
          <c:showBubbleSize val="0"/>
        </c:dLbls>
        <c:marker val="1"/>
        <c:smooth val="0"/>
        <c:axId val="279031160"/>
        <c:axId val="341343928"/>
      </c:lineChart>
      <c:catAx>
        <c:axId val="279031160"/>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343928"/>
        <c:crosses val="autoZero"/>
        <c:auto val="1"/>
        <c:lblAlgn val="ctr"/>
        <c:lblOffset val="100"/>
        <c:noMultiLvlLbl val="0"/>
      </c:catAx>
      <c:valAx>
        <c:axId val="341343928"/>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279031160"/>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latin typeface="Arial" panose="020B0604020202020204" pitchFamily="34" charset="0"/>
                <a:cs typeface="Arial" panose="020B0604020202020204" pitchFamily="34" charset="0"/>
              </a:rPr>
              <a:t>D3 - Cybersecurity Controls</a:t>
            </a:r>
          </a:p>
        </c:rich>
      </c:tx>
      <c:overlay val="0"/>
    </c:title>
    <c:autoTitleDeleted val="0"/>
    <c:plotArea>
      <c:layout/>
      <c:barChart>
        <c:barDir val="col"/>
        <c:grouping val="clustered"/>
        <c:varyColors val="0"/>
        <c:ser>
          <c:idx val="0"/>
          <c:order val="0"/>
          <c:tx>
            <c:strRef>
              <c:f>'Charts of Component'!$D$4</c:f>
              <c:strCache>
                <c:ptCount val="1"/>
                <c:pt idx="0">
                  <c:v>Component Maturity Level</c:v>
                </c:pt>
              </c:strCache>
            </c:strRef>
          </c:tx>
          <c:invertIfNegative val="0"/>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Component'!$E$17:$E$25</c:f>
              <c:numCache>
                <c:formatCode>General</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2399-4795-BCE1-31C3DDAFFC36}"/>
            </c:ext>
          </c:extLst>
        </c:ser>
        <c:dLbls>
          <c:showLegendKey val="0"/>
          <c:showVal val="0"/>
          <c:showCatName val="0"/>
          <c:showSerName val="0"/>
          <c:showPercent val="0"/>
          <c:showBubbleSize val="0"/>
        </c:dLbls>
        <c:gapWidth val="150"/>
        <c:axId val="341344712"/>
        <c:axId val="341345104"/>
      </c:barChart>
      <c:lineChart>
        <c:grouping val="standard"/>
        <c:varyColors val="0"/>
        <c:ser>
          <c:idx val="1"/>
          <c:order val="1"/>
          <c:tx>
            <c:strRef>
              <c:f>'Charts of Component'!$F$4</c:f>
              <c:strCache>
                <c:ptCount val="1"/>
                <c:pt idx="0">
                  <c:v>Target Maturity</c:v>
                </c:pt>
              </c:strCache>
            </c:strRef>
          </c:tx>
          <c:spPr>
            <a:ln>
              <a:prstDash val="dash"/>
            </a:ln>
          </c:spPr>
          <c:marker>
            <c:symbol val="none"/>
          </c:marker>
          <c:cat>
            <c:multiLvlStrRef>
              <c:f>'Charts of Component'!$B$17:$C$25</c:f>
              <c:multiLvlStrCache>
                <c:ptCount val="9"/>
                <c:lvl>
                  <c:pt idx="0">
                    <c:v>1: Infrastructure Management</c:v>
                  </c:pt>
                  <c:pt idx="1">
                    <c:v>2: Access and Data Management</c:v>
                  </c:pt>
                  <c:pt idx="2">
                    <c:v>3: Device / End-Point Security</c:v>
                  </c:pt>
                  <c:pt idx="3">
                    <c:v>4: Secure Coding</c:v>
                  </c:pt>
                  <c:pt idx="4">
                    <c:v>1: Threat and Vulnerability Detection</c:v>
                  </c:pt>
                  <c:pt idx="5">
                    <c:v>2: Anomalous Activity Detection</c:v>
                  </c:pt>
                  <c:pt idx="6">
                    <c:v>3: Event Detection</c:v>
                  </c:pt>
                  <c:pt idx="7">
                    <c:v>1: Patch Management</c:v>
                  </c:pt>
                  <c:pt idx="8">
                    <c:v>2: Remediation</c:v>
                  </c:pt>
                </c:lvl>
                <c:lvl>
                  <c:pt idx="0">
                    <c:v>1: Preventative Controls</c:v>
                  </c:pt>
                  <c:pt idx="4">
                    <c:v>2: Detective Controls</c:v>
                  </c:pt>
                  <c:pt idx="7">
                    <c:v>3: Corrective Controls</c:v>
                  </c:pt>
                </c:lvl>
              </c:multiLvlStrCache>
            </c:multiLvlStrRef>
          </c:cat>
          <c:val>
            <c:numRef>
              <c:f>'Charts of Component'!$F$17:$F$25</c:f>
              <c:numCache>
                <c:formatCode>General</c:formatCode>
                <c:ptCount val="9"/>
                <c:pt idx="0">
                  <c:v>2</c:v>
                </c:pt>
                <c:pt idx="1">
                  <c:v>2</c:v>
                </c:pt>
                <c:pt idx="2">
                  <c:v>2</c:v>
                </c:pt>
                <c:pt idx="3">
                  <c:v>2</c:v>
                </c:pt>
                <c:pt idx="4">
                  <c:v>2</c:v>
                </c:pt>
                <c:pt idx="5">
                  <c:v>2</c:v>
                </c:pt>
                <c:pt idx="6">
                  <c:v>2</c:v>
                </c:pt>
                <c:pt idx="7">
                  <c:v>2</c:v>
                </c:pt>
                <c:pt idx="8">
                  <c:v>2</c:v>
                </c:pt>
              </c:numCache>
            </c:numRef>
          </c:val>
          <c:smooth val="0"/>
          <c:extLst xmlns:c16r2="http://schemas.microsoft.com/office/drawing/2015/06/chart">
            <c:ext xmlns:c16="http://schemas.microsoft.com/office/drawing/2014/chart" uri="{C3380CC4-5D6E-409C-BE32-E72D297353CC}">
              <c16:uniqueId val="{00000001-2399-4795-BCE1-31C3DDAFFC36}"/>
            </c:ext>
          </c:extLst>
        </c:ser>
        <c:dLbls>
          <c:showLegendKey val="0"/>
          <c:showVal val="0"/>
          <c:showCatName val="0"/>
          <c:showSerName val="0"/>
          <c:showPercent val="0"/>
          <c:showBubbleSize val="0"/>
        </c:dLbls>
        <c:marker val="1"/>
        <c:smooth val="0"/>
        <c:axId val="341344712"/>
        <c:axId val="341345104"/>
      </c:lineChart>
      <c:catAx>
        <c:axId val="341344712"/>
        <c:scaling>
          <c:orientation val="minMax"/>
        </c:scaling>
        <c:delete val="0"/>
        <c:axPos val="b"/>
        <c:numFmt formatCode="General" sourceLinked="0"/>
        <c:majorTickMark val="out"/>
        <c:minorTickMark val="none"/>
        <c:tickLblPos val="nextTo"/>
        <c:txPr>
          <a:bodyPr/>
          <a:lstStyle/>
          <a:p>
            <a:pPr>
              <a:defRPr sz="900">
                <a:latin typeface="Arial" panose="020B0604020202020204" pitchFamily="34" charset="0"/>
                <a:cs typeface="Arial" panose="020B0604020202020204" pitchFamily="34" charset="0"/>
              </a:defRPr>
            </a:pPr>
            <a:endParaRPr lang="en-US"/>
          </a:p>
        </c:txPr>
        <c:crossAx val="341345104"/>
        <c:crosses val="autoZero"/>
        <c:auto val="1"/>
        <c:lblAlgn val="ctr"/>
        <c:lblOffset val="100"/>
        <c:noMultiLvlLbl val="0"/>
      </c:catAx>
      <c:valAx>
        <c:axId val="341345104"/>
        <c:scaling>
          <c:orientation val="minMax"/>
          <c:max val="6"/>
          <c:min val="0"/>
        </c:scaling>
        <c:delete val="0"/>
        <c:axPos val="l"/>
        <c:majorGridlines>
          <c:spPr>
            <a:ln>
              <a:solidFill>
                <a:schemeClr val="bg1">
                  <a:lumMod val="95000"/>
                </a:schemeClr>
              </a:solidFill>
            </a:ln>
          </c:spPr>
        </c:majorGridlines>
        <c:numFmt formatCode="General" sourceLinked="1"/>
        <c:majorTickMark val="out"/>
        <c:minorTickMark val="none"/>
        <c:tickLblPos val="nextTo"/>
        <c:crossAx val="341344712"/>
        <c:crosses val="autoZero"/>
        <c:crossBetween val="between"/>
        <c:majorUnit val="1"/>
      </c:valAx>
    </c:plotArea>
    <c:plotVisOnly val="1"/>
    <c:dispBlanksAs val="gap"/>
    <c:showDLblsOverMax val="0"/>
  </c:chart>
  <c:printSettings>
    <c:headerFooter/>
    <c:pageMargins b="0.75000000000000089" l="0.70000000000000062" r="0.70000000000000062" t="0.75000000000000089"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image" Target="../media/image3.emf"/><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5" Type="http://schemas.openxmlformats.org/officeDocument/2006/relationships/chart" Target="../charts/chart11.xml"/><Relationship Id="rId4"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2</xdr:col>
      <xdr:colOff>487932</xdr:colOff>
      <xdr:row>1</xdr:row>
      <xdr:rowOff>314324</xdr:rowOff>
    </xdr:from>
    <xdr:to>
      <xdr:col>18</xdr:col>
      <xdr:colOff>170697</xdr:colOff>
      <xdr:row>26</xdr:row>
      <xdr:rowOff>95249</xdr:rowOff>
    </xdr:to>
    <xdr:pic>
      <xdr:nvPicPr>
        <xdr:cNvPr id="3" name="Picture 2">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54757" y="590549"/>
          <a:ext cx="8217165" cy="502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638175</xdr:colOff>
      <xdr:row>34</xdr:row>
      <xdr:rowOff>95250</xdr:rowOff>
    </xdr:from>
    <xdr:ext cx="8696325" cy="2059835"/>
    <xdr:pic>
      <xdr:nvPicPr>
        <xdr:cNvPr id="2" name="Picture 3">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cstate="print"/>
        <a:srcRect l="2978" t="17267" r="42766" b="43632"/>
        <a:stretch>
          <a:fillRect/>
        </a:stretch>
      </xdr:blipFill>
      <xdr:spPr bwMode="auto">
        <a:xfrm>
          <a:off x="1066800" y="7058025"/>
          <a:ext cx="8696325" cy="2059835"/>
        </a:xfrm>
        <a:prstGeom prst="rect">
          <a:avLst/>
        </a:prstGeom>
        <a:noFill/>
        <a:ln w="1">
          <a:noFill/>
          <a:miter lim="800000"/>
          <a:headEnd/>
          <a:tailEnd type="none" w="med" len="med"/>
        </a:ln>
        <a:effectLst/>
      </xdr:spPr>
    </xdr:pic>
    <xdr:clientData/>
  </xdr:oneCellAnchor>
  <xdr:twoCellAnchor>
    <xdr:from>
      <xdr:col>2</xdr:col>
      <xdr:colOff>1457324</xdr:colOff>
      <xdr:row>36</xdr:row>
      <xdr:rowOff>161925</xdr:rowOff>
    </xdr:from>
    <xdr:to>
      <xdr:col>2</xdr:col>
      <xdr:colOff>2382607</xdr:colOff>
      <xdr:row>45</xdr:row>
      <xdr:rowOff>66675</xdr:rowOff>
    </xdr:to>
    <xdr:sp macro="" textlink="">
      <xdr:nvSpPr>
        <xdr:cNvPr id="3" name="Oval 2">
          <a:extLst>
            <a:ext uri="{FF2B5EF4-FFF2-40B4-BE49-F238E27FC236}">
              <a16:creationId xmlns:a16="http://schemas.microsoft.com/office/drawing/2014/main" xmlns="" id="{00000000-0008-0000-0200-000003000000}"/>
            </a:ext>
          </a:extLst>
        </xdr:cNvPr>
        <xdr:cNvSpPr/>
      </xdr:nvSpPr>
      <xdr:spPr>
        <a:xfrm>
          <a:off x="1600199" y="7448550"/>
          <a:ext cx="1358" cy="136207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962335</xdr:colOff>
      <xdr:row>62</xdr:row>
      <xdr:rowOff>85725</xdr:rowOff>
    </xdr:from>
    <xdr:ext cx="5962340" cy="2609850"/>
    <xdr:pic>
      <xdr:nvPicPr>
        <xdr:cNvPr id="4" name="Picture 1">
          <a:extLst>
            <a:ext uri="{FF2B5EF4-FFF2-40B4-BE49-F238E27FC236}">
              <a16:creationId xmlns:a16="http://schemas.microsoft.com/office/drawing/2014/main" xmlns="" id="{00000000-0008-0000-0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600510" y="11582400"/>
          <a:ext cx="5962340" cy="2609850"/>
        </a:xfrm>
        <a:prstGeom prst="rect">
          <a:avLst/>
        </a:prstGeom>
        <a:noFill/>
      </xdr:spPr>
    </xdr:pic>
    <xdr:clientData/>
  </xdr:oneCellAnchor>
  <xdr:oneCellAnchor>
    <xdr:from>
      <xdr:col>2</xdr:col>
      <xdr:colOff>714374</xdr:colOff>
      <xdr:row>86</xdr:row>
      <xdr:rowOff>171450</xdr:rowOff>
    </xdr:from>
    <xdr:ext cx="5743575" cy="2444756"/>
    <xdr:pic>
      <xdr:nvPicPr>
        <xdr:cNvPr id="5" name="Picture 2">
          <a:extLst>
            <a:ext uri="{FF2B5EF4-FFF2-40B4-BE49-F238E27FC236}">
              <a16:creationId xmlns:a16="http://schemas.microsoft.com/office/drawing/2014/main" xmlns="" id="{00000000-0008-0000-0200-00000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600199" y="14897100"/>
          <a:ext cx="5743575" cy="2444756"/>
        </a:xfrm>
        <a:prstGeom prst="rect">
          <a:avLst/>
        </a:prstGeom>
        <a:noFill/>
      </xdr:spPr>
    </xdr:pic>
    <xdr:clientData/>
  </xdr:oneCellAnchor>
  <xdr:oneCellAnchor>
    <xdr:from>
      <xdr:col>2</xdr:col>
      <xdr:colOff>4105273</xdr:colOff>
      <xdr:row>68</xdr:row>
      <xdr:rowOff>104776</xdr:rowOff>
    </xdr:from>
    <xdr:ext cx="1553829" cy="642893"/>
    <xdr:sp macro="" textlink="">
      <xdr:nvSpPr>
        <xdr:cNvPr id="6" name="Rectangle 5">
          <a:extLst>
            <a:ext uri="{FF2B5EF4-FFF2-40B4-BE49-F238E27FC236}">
              <a16:creationId xmlns:a16="http://schemas.microsoft.com/office/drawing/2014/main" xmlns="" id="{00000000-0008-0000-0200-000006000000}"/>
            </a:ext>
          </a:extLst>
        </xdr:cNvPr>
        <xdr:cNvSpPr/>
      </xdr:nvSpPr>
      <xdr:spPr>
        <a:xfrm rot="2370274">
          <a:off x="1600198" y="12573001"/>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oneCellAnchor>
    <xdr:from>
      <xdr:col>2</xdr:col>
      <xdr:colOff>28576</xdr:colOff>
      <xdr:row>47</xdr:row>
      <xdr:rowOff>133349</xdr:rowOff>
    </xdr:from>
    <xdr:ext cx="8209360" cy="1666875"/>
    <xdr:pic>
      <xdr:nvPicPr>
        <xdr:cNvPr id="9" name="Picture 5">
          <a:extLst>
            <a:ext uri="{FF2B5EF4-FFF2-40B4-BE49-F238E27FC236}">
              <a16:creationId xmlns:a16="http://schemas.microsoft.com/office/drawing/2014/main" xmlns="" id="{00000000-0008-0000-0200-000009000000}"/>
            </a:ext>
          </a:extLst>
        </xdr:cNvPr>
        <xdr:cNvPicPr>
          <a:picLocks noChangeAspect="1" noChangeArrowheads="1"/>
        </xdr:cNvPicPr>
      </xdr:nvPicPr>
      <xdr:blipFill>
        <a:blip xmlns:r="http://schemas.openxmlformats.org/officeDocument/2006/relationships" r:embed="rId4" cstate="print"/>
        <a:srcRect l="113" b="552"/>
        <a:stretch>
          <a:fillRect/>
        </a:stretch>
      </xdr:blipFill>
      <xdr:spPr bwMode="auto">
        <a:xfrm>
          <a:off x="1095376" y="9201149"/>
          <a:ext cx="8209360" cy="1666875"/>
        </a:xfrm>
        <a:prstGeom prst="rect">
          <a:avLst/>
        </a:prstGeom>
        <a:noFill/>
        <a:ln w="1">
          <a:noFill/>
          <a:miter lim="800000"/>
          <a:headEnd/>
          <a:tailEnd type="none" w="med" len="med"/>
        </a:ln>
        <a:effectLst/>
      </xdr:spPr>
    </xdr:pic>
    <xdr:clientData/>
  </xdr:oneCellAnchor>
  <xdr:twoCellAnchor>
    <xdr:from>
      <xdr:col>3</xdr:col>
      <xdr:colOff>16329</xdr:colOff>
      <xdr:row>47</xdr:row>
      <xdr:rowOff>42188</xdr:rowOff>
    </xdr:from>
    <xdr:to>
      <xdr:col>5</xdr:col>
      <xdr:colOff>220436</xdr:colOff>
      <xdr:row>52</xdr:row>
      <xdr:rowOff>14974</xdr:rowOff>
    </xdr:to>
    <xdr:sp macro="" textlink="">
      <xdr:nvSpPr>
        <xdr:cNvPr id="10" name="Oval 9">
          <a:extLst>
            <a:ext uri="{FF2B5EF4-FFF2-40B4-BE49-F238E27FC236}">
              <a16:creationId xmlns:a16="http://schemas.microsoft.com/office/drawing/2014/main" xmlns="" id="{00000000-0008-0000-0200-00000A000000}"/>
            </a:ext>
          </a:extLst>
        </xdr:cNvPr>
        <xdr:cNvSpPr/>
      </xdr:nvSpPr>
      <xdr:spPr>
        <a:xfrm>
          <a:off x="1616529" y="9109988"/>
          <a:ext cx="1270907" cy="782411"/>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5083375</xdr:colOff>
      <xdr:row>19</xdr:row>
      <xdr:rowOff>225736</xdr:rowOff>
    </xdr:from>
    <xdr:ext cx="1460300" cy="2574616"/>
    <xdr:pic>
      <xdr:nvPicPr>
        <xdr:cNvPr id="13" name="Picture 4">
          <a:extLst>
            <a:ext uri="{FF2B5EF4-FFF2-40B4-BE49-F238E27FC236}">
              <a16:creationId xmlns:a16="http://schemas.microsoft.com/office/drawing/2014/main" xmlns="" id="{00000000-0008-0000-0200-00000D000000}"/>
            </a:ext>
          </a:extLst>
        </xdr:cNvPr>
        <xdr:cNvPicPr>
          <a:picLocks noChangeAspect="1" noChangeArrowheads="1"/>
        </xdr:cNvPicPr>
      </xdr:nvPicPr>
      <xdr:blipFill>
        <a:blip xmlns:r="http://schemas.openxmlformats.org/officeDocument/2006/relationships" r:embed="rId5" cstate="print"/>
        <a:srcRect r="7844" b="3654"/>
        <a:stretch>
          <a:fillRect/>
        </a:stretch>
      </xdr:blipFill>
      <xdr:spPr bwMode="auto">
        <a:xfrm>
          <a:off x="5988250" y="7359961"/>
          <a:ext cx="1460300" cy="2574616"/>
        </a:xfrm>
        <a:prstGeom prst="rect">
          <a:avLst/>
        </a:prstGeom>
        <a:noFill/>
        <a:ln w="1">
          <a:noFill/>
          <a:miter lim="800000"/>
          <a:headEnd/>
          <a:tailEnd type="none" w="med" len="med"/>
        </a:ln>
        <a:effectLst/>
      </xdr:spPr>
    </xdr:pic>
    <xdr:clientData/>
  </xdr:oneCellAnchor>
  <xdr:twoCellAnchor>
    <xdr:from>
      <xdr:col>2</xdr:col>
      <xdr:colOff>4914900</xdr:colOff>
      <xdr:row>24</xdr:row>
      <xdr:rowOff>149680</xdr:rowOff>
    </xdr:from>
    <xdr:to>
      <xdr:col>2</xdr:col>
      <xdr:colOff>5267325</xdr:colOff>
      <xdr:row>26</xdr:row>
      <xdr:rowOff>180975</xdr:rowOff>
    </xdr:to>
    <xdr:sp macro="" textlink="">
      <xdr:nvSpPr>
        <xdr:cNvPr id="8" name="Oval 7">
          <a:extLst>
            <a:ext uri="{FF2B5EF4-FFF2-40B4-BE49-F238E27FC236}">
              <a16:creationId xmlns:a16="http://schemas.microsoft.com/office/drawing/2014/main" xmlns="" id="{00000000-0008-0000-0200-000008000000}"/>
            </a:ext>
          </a:extLst>
        </xdr:cNvPr>
        <xdr:cNvSpPr/>
      </xdr:nvSpPr>
      <xdr:spPr>
        <a:xfrm>
          <a:off x="5819775" y="8426905"/>
          <a:ext cx="352425" cy="41229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twoCellAnchor>
    <xdr:from>
      <xdr:col>1</xdr:col>
      <xdr:colOff>628651</xdr:colOff>
      <xdr:row>108</xdr:row>
      <xdr:rowOff>552450</xdr:rowOff>
    </xdr:from>
    <xdr:to>
      <xdr:col>10</xdr:col>
      <xdr:colOff>352446</xdr:colOff>
      <xdr:row>117</xdr:row>
      <xdr:rowOff>63026</xdr:rowOff>
    </xdr:to>
    <xdr:grpSp>
      <xdr:nvGrpSpPr>
        <xdr:cNvPr id="12" name="Group 11">
          <a:extLst>
            <a:ext uri="{FF2B5EF4-FFF2-40B4-BE49-F238E27FC236}">
              <a16:creationId xmlns:a16="http://schemas.microsoft.com/office/drawing/2014/main" xmlns="" id="{2295249F-DB7A-4F4C-BFED-3F2DCAFFFB61}"/>
            </a:ext>
          </a:extLst>
        </xdr:cNvPr>
        <xdr:cNvGrpSpPr/>
      </xdr:nvGrpSpPr>
      <xdr:grpSpPr>
        <a:xfrm>
          <a:off x="885826" y="25507950"/>
          <a:ext cx="11420495" cy="1606076"/>
          <a:chOff x="885826" y="25393650"/>
          <a:chExt cx="11420495" cy="1606076"/>
        </a:xfrm>
      </xdr:grpSpPr>
      <xdr:pic>
        <xdr:nvPicPr>
          <xdr:cNvPr id="14" name="Picture 13">
            <a:extLst>
              <a:ext uri="{FF2B5EF4-FFF2-40B4-BE49-F238E27FC236}">
                <a16:creationId xmlns:a16="http://schemas.microsoft.com/office/drawing/2014/main" xmlns="" id="{00000000-0008-0000-0200-00000E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bwMode="auto">
          <a:xfrm>
            <a:off x="885826" y="25445246"/>
            <a:ext cx="11420495" cy="1554480"/>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11" name="Group 10">
            <a:extLst>
              <a:ext uri="{FF2B5EF4-FFF2-40B4-BE49-F238E27FC236}">
                <a16:creationId xmlns:a16="http://schemas.microsoft.com/office/drawing/2014/main" xmlns="" id="{F5CE7FAF-E982-4D08-8EF2-639D2DC6C206}"/>
              </a:ext>
            </a:extLst>
          </xdr:cNvPr>
          <xdr:cNvGrpSpPr/>
        </xdr:nvGrpSpPr>
        <xdr:grpSpPr>
          <a:xfrm>
            <a:off x="1228726" y="25393650"/>
            <a:ext cx="6076949" cy="400050"/>
            <a:chOff x="1228726" y="25393650"/>
            <a:chExt cx="6076949" cy="400050"/>
          </a:xfrm>
        </xdr:grpSpPr>
        <xdr:sp macro="" textlink="">
          <xdr:nvSpPr>
            <xdr:cNvPr id="15" name="Oval 14">
              <a:extLst>
                <a:ext uri="{FF2B5EF4-FFF2-40B4-BE49-F238E27FC236}">
                  <a16:creationId xmlns:a16="http://schemas.microsoft.com/office/drawing/2014/main" xmlns="" id="{00000000-0008-0000-0200-00000F000000}"/>
                </a:ext>
              </a:extLst>
            </xdr:cNvPr>
            <xdr:cNvSpPr/>
          </xdr:nvSpPr>
          <xdr:spPr>
            <a:xfrm>
              <a:off x="1228726" y="2539365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sp macro="" textlink="">
          <xdr:nvSpPr>
            <xdr:cNvPr id="17" name="Oval 16">
              <a:extLst>
                <a:ext uri="{FF2B5EF4-FFF2-40B4-BE49-F238E27FC236}">
                  <a16:creationId xmlns:a16="http://schemas.microsoft.com/office/drawing/2014/main" xmlns="" id="{00000000-0008-0000-0200-000011000000}"/>
                </a:ext>
              </a:extLst>
            </xdr:cNvPr>
            <xdr:cNvSpPr/>
          </xdr:nvSpPr>
          <xdr:spPr>
            <a:xfrm>
              <a:off x="6524626" y="25393650"/>
              <a:ext cx="781049" cy="40005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grpSp>
    <xdr:clientData/>
  </xdr:twoCellAnchor>
  <xdr:twoCellAnchor>
    <xdr:from>
      <xdr:col>2</xdr:col>
      <xdr:colOff>1238210</xdr:colOff>
      <xdr:row>119</xdr:row>
      <xdr:rowOff>276224</xdr:rowOff>
    </xdr:from>
    <xdr:to>
      <xdr:col>2</xdr:col>
      <xdr:colOff>6939778</xdr:colOff>
      <xdr:row>132</xdr:row>
      <xdr:rowOff>78104</xdr:rowOff>
    </xdr:to>
    <xdr:grpSp>
      <xdr:nvGrpSpPr>
        <xdr:cNvPr id="7" name="Group 6">
          <a:extLst>
            <a:ext uri="{FF2B5EF4-FFF2-40B4-BE49-F238E27FC236}">
              <a16:creationId xmlns:a16="http://schemas.microsoft.com/office/drawing/2014/main" xmlns="" id="{4B831661-DEE6-4A90-90B8-A735B3819325}"/>
            </a:ext>
          </a:extLst>
        </xdr:cNvPr>
        <xdr:cNvGrpSpPr/>
      </xdr:nvGrpSpPr>
      <xdr:grpSpPr>
        <a:xfrm>
          <a:off x="2143085" y="27708224"/>
          <a:ext cx="5701568" cy="2468880"/>
          <a:chOff x="2143085" y="27593924"/>
          <a:chExt cx="5701568" cy="2468880"/>
        </a:xfrm>
      </xdr:grpSpPr>
      <xdr:pic>
        <xdr:nvPicPr>
          <xdr:cNvPr id="18" name="Picture 17">
            <a:extLst>
              <a:ext uri="{FF2B5EF4-FFF2-40B4-BE49-F238E27FC236}">
                <a16:creationId xmlns:a16="http://schemas.microsoft.com/office/drawing/2014/main" xmlns="" id="{00000000-0008-0000-0200-000012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2143085" y="27593924"/>
            <a:ext cx="5701568" cy="246888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19" name="Oval 18">
            <a:extLst>
              <a:ext uri="{FF2B5EF4-FFF2-40B4-BE49-F238E27FC236}">
                <a16:creationId xmlns:a16="http://schemas.microsoft.com/office/drawing/2014/main" xmlns="" id="{00000000-0008-0000-0200-000013000000}"/>
              </a:ext>
            </a:extLst>
          </xdr:cNvPr>
          <xdr:cNvSpPr/>
        </xdr:nvSpPr>
        <xdr:spPr>
          <a:xfrm>
            <a:off x="6762751" y="28984575"/>
            <a:ext cx="1009649" cy="952500"/>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grpSp>
    <xdr:clientData/>
  </xdr:twoCellAnchor>
  <xdr:twoCellAnchor editAs="oneCell">
    <xdr:from>
      <xdr:col>2</xdr:col>
      <xdr:colOff>1009650</xdr:colOff>
      <xdr:row>144</xdr:row>
      <xdr:rowOff>57150</xdr:rowOff>
    </xdr:from>
    <xdr:to>
      <xdr:col>2</xdr:col>
      <xdr:colOff>5715000</xdr:colOff>
      <xdr:row>156</xdr:row>
      <xdr:rowOff>5235</xdr:rowOff>
    </xdr:to>
    <xdr:pic>
      <xdr:nvPicPr>
        <xdr:cNvPr id="20" name="Picture 19">
          <a:extLst>
            <a:ext uri="{FF2B5EF4-FFF2-40B4-BE49-F238E27FC236}">
              <a16:creationId xmlns:a16="http://schemas.microsoft.com/office/drawing/2014/main" xmlns="" id="{00000000-0008-0000-0200-000014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914525" y="33566100"/>
          <a:ext cx="4705350" cy="22340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3943351</xdr:colOff>
      <xdr:row>145</xdr:row>
      <xdr:rowOff>171449</xdr:rowOff>
    </xdr:from>
    <xdr:to>
      <xdr:col>2</xdr:col>
      <xdr:colOff>5819775</xdr:colOff>
      <xdr:row>150</xdr:row>
      <xdr:rowOff>28574</xdr:rowOff>
    </xdr:to>
    <xdr:sp macro="" textlink="">
      <xdr:nvSpPr>
        <xdr:cNvPr id="21" name="Oval 20">
          <a:extLst>
            <a:ext uri="{FF2B5EF4-FFF2-40B4-BE49-F238E27FC236}">
              <a16:creationId xmlns:a16="http://schemas.microsoft.com/office/drawing/2014/main" xmlns="" id="{00000000-0008-0000-0200-000015000000}"/>
            </a:ext>
          </a:extLst>
        </xdr:cNvPr>
        <xdr:cNvSpPr/>
      </xdr:nvSpPr>
      <xdr:spPr>
        <a:xfrm>
          <a:off x="4848226" y="33870899"/>
          <a:ext cx="1876424" cy="809625"/>
        </a:xfrm>
        <a:prstGeom prst="ellipse">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US" sz="1100"/>
        </a:p>
      </xdr:txBody>
    </xdr:sp>
    <xdr:clientData/>
  </xdr:twoCellAnchor>
  <xdr:oneCellAnchor>
    <xdr:from>
      <xdr:col>2</xdr:col>
      <xdr:colOff>2914649</xdr:colOff>
      <xdr:row>148</xdr:row>
      <xdr:rowOff>152400</xdr:rowOff>
    </xdr:from>
    <xdr:ext cx="1553829" cy="642893"/>
    <xdr:sp macro="" textlink="">
      <xdr:nvSpPr>
        <xdr:cNvPr id="25" name="Rectangle 24">
          <a:extLst>
            <a:ext uri="{FF2B5EF4-FFF2-40B4-BE49-F238E27FC236}">
              <a16:creationId xmlns:a16="http://schemas.microsoft.com/office/drawing/2014/main" xmlns="" id="{00000000-0008-0000-0200-000019000000}"/>
            </a:ext>
          </a:extLst>
        </xdr:cNvPr>
        <xdr:cNvSpPr/>
      </xdr:nvSpPr>
      <xdr:spPr>
        <a:xfrm rot="2370274">
          <a:off x="3819524" y="34423350"/>
          <a:ext cx="1553829" cy="642893"/>
        </a:xfrm>
        <a:prstGeom prst="rect">
          <a:avLst/>
        </a:prstGeom>
        <a:solidFill>
          <a:schemeClr val="bg1"/>
        </a:solid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en-US" sz="2800" b="1" cap="none" spc="0">
              <a:ln w="11430"/>
              <a:gradFill>
                <a:gsLst>
                  <a:gs pos="0">
                    <a:schemeClr val="accent2">
                      <a:tint val="70000"/>
                      <a:satMod val="245000"/>
                    </a:schemeClr>
                  </a:gs>
                  <a:gs pos="75000">
                    <a:schemeClr val="accent2">
                      <a:tint val="90000"/>
                      <a:shade val="60000"/>
                      <a:satMod val="240000"/>
                    </a:schemeClr>
                  </a:gs>
                  <a:gs pos="100000">
                    <a:schemeClr val="accent2">
                      <a:tint val="100000"/>
                      <a:shade val="50000"/>
                      <a:satMod val="240000"/>
                    </a:schemeClr>
                  </a:gs>
                </a:gsLst>
                <a:lin ang="5400000"/>
              </a:gradFill>
              <a:effectLst>
                <a:outerShdw blurRad="50800" dist="39000" dir="5460000" algn="tl">
                  <a:srgbClr val="000000">
                    <a:alpha val="38000"/>
                  </a:srgbClr>
                </a:outerShdw>
              </a:effectLst>
            </a:rPr>
            <a:t>Sample</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0</xdr:col>
      <xdr:colOff>57150</xdr:colOff>
      <xdr:row>20</xdr:row>
      <xdr:rowOff>371475</xdr:rowOff>
    </xdr:from>
    <xdr:to>
      <xdr:col>6</xdr:col>
      <xdr:colOff>609600</xdr:colOff>
      <xdr:row>27</xdr:row>
      <xdr:rowOff>666751</xdr:rowOff>
    </xdr:to>
    <xdr:graphicFrame macro="">
      <xdr:nvGraphicFramePr>
        <xdr:cNvPr id="2" name="Chart 1">
          <a:extLst>
            <a:ext uri="{FF2B5EF4-FFF2-40B4-BE49-F238E27FC236}">
              <a16:creationId xmlns:a16="http://schemas.microsoft.com/office/drawing/2014/main" xmlns=""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1524000</xdr:colOff>
      <xdr:row>13</xdr:row>
      <xdr:rowOff>430934</xdr:rowOff>
    </xdr:from>
    <xdr:to>
      <xdr:col>4</xdr:col>
      <xdr:colOff>548002</xdr:colOff>
      <xdr:row>19</xdr:row>
      <xdr:rowOff>141565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cstate="print"/>
        <a:stretch>
          <a:fillRect/>
        </a:stretch>
      </xdr:blipFill>
      <xdr:spPr>
        <a:xfrm>
          <a:off x="1638300" y="5088659"/>
          <a:ext cx="5110477" cy="216808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0.06272</cdr:x>
      <cdr:y>0.37708</cdr:y>
    </cdr:from>
    <cdr:to>
      <cdr:x>0.19725</cdr:x>
      <cdr:y>0.58882</cdr:y>
    </cdr:to>
    <cdr:sp macro="" textlink="">
      <cdr:nvSpPr>
        <cdr:cNvPr id="3" name="TextBox 2"/>
        <cdr:cNvSpPr txBox="1"/>
      </cdr:nvSpPr>
      <cdr:spPr>
        <a:xfrm xmlns:a="http://schemas.openxmlformats.org/drawingml/2006/main">
          <a:off x="516856" y="2052470"/>
          <a:ext cx="1108653" cy="1152529"/>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none" rtlCol="0" anchor="ctr"/>
        <a:lstStyle xmlns:a="http://schemas.openxmlformats.org/drawingml/2006/main"/>
        <a:p xmlns:a="http://schemas.openxmlformats.org/drawingml/2006/main">
          <a:pPr algn="ctr"/>
          <a:r>
            <a:rPr lang="en-US" sz="1200" b="1" i="1">
              <a:latin typeface="Arial" pitchFamily="34" charset="0"/>
              <a:cs typeface="Arial" pitchFamily="34" charset="0"/>
            </a:rPr>
            <a:t>Least</a:t>
          </a:r>
        </a:p>
      </cdr:txBody>
    </cdr:sp>
  </cdr:relSizeAnchor>
  <cdr:relSizeAnchor xmlns:cdr="http://schemas.openxmlformats.org/drawingml/2006/chartDrawing">
    <cdr:from>
      <cdr:x>0.06272</cdr:x>
      <cdr:y>0.27116</cdr:y>
    </cdr:from>
    <cdr:to>
      <cdr:x>0.19809</cdr:x>
      <cdr:y>0.37347</cdr:y>
    </cdr:to>
    <cdr:sp macro="" textlink="">
      <cdr:nvSpPr>
        <cdr:cNvPr id="6" name="TextBox 1"/>
        <cdr:cNvSpPr txBox="1"/>
      </cdr:nvSpPr>
      <cdr:spPr>
        <a:xfrm xmlns:a="http://schemas.openxmlformats.org/drawingml/2006/main">
          <a:off x="516856" y="1475925"/>
          <a:ext cx="1115531" cy="556891"/>
        </a:xfrm>
        <a:prstGeom xmlns:a="http://schemas.openxmlformats.org/drawingml/2006/main" prst="rect">
          <a:avLst/>
        </a:prstGeom>
        <a:solidFill xmlns:a="http://schemas.openxmlformats.org/drawingml/2006/main">
          <a:schemeClr val="accent1">
            <a:lumMod val="40000"/>
            <a:lumOff val="60000"/>
          </a:schemeClr>
        </a:solidFill>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200" b="1" i="1">
              <a:latin typeface="Arial" pitchFamily="34" charset="0"/>
              <a:cs typeface="Arial" pitchFamily="34" charset="0"/>
            </a:rPr>
            <a:t>Minimal</a:t>
          </a:r>
        </a:p>
      </cdr:txBody>
    </cdr:sp>
  </cdr:relSizeAnchor>
  <cdr:relSizeAnchor xmlns:cdr="http://schemas.openxmlformats.org/drawingml/2006/chartDrawing">
    <cdr:from>
      <cdr:x>0.06272</cdr:x>
      <cdr:y>0.16775</cdr:y>
    </cdr:from>
    <cdr:to>
      <cdr:x>0.19729</cdr:x>
      <cdr:y>0.26755</cdr:y>
    </cdr:to>
    <cdr:sp macro="" textlink="">
      <cdr:nvSpPr>
        <cdr:cNvPr id="7" name="TextBox 1"/>
        <cdr:cNvSpPr txBox="1"/>
      </cdr:nvSpPr>
      <cdr:spPr>
        <a:xfrm xmlns:a="http://schemas.openxmlformats.org/drawingml/2006/main">
          <a:off x="516856" y="913084"/>
          <a:ext cx="1108963" cy="543187"/>
        </a:xfrm>
        <a:prstGeom xmlns:a="http://schemas.openxmlformats.org/drawingml/2006/main" prst="rect">
          <a:avLst/>
        </a:prstGeom>
        <a:solidFill xmlns:a="http://schemas.openxmlformats.org/drawingml/2006/main">
          <a:schemeClr val="accent1">
            <a:lumMod val="60000"/>
            <a:lumOff val="4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latin typeface="Arial" pitchFamily="34" charset="0"/>
              <a:cs typeface="Arial" pitchFamily="34" charset="0"/>
            </a:rPr>
            <a:t>Moderate</a:t>
          </a:r>
        </a:p>
      </cdr:txBody>
    </cdr:sp>
  </cdr:relSizeAnchor>
  <cdr:relSizeAnchor xmlns:cdr="http://schemas.openxmlformats.org/drawingml/2006/chartDrawing">
    <cdr:from>
      <cdr:x>0.06272</cdr:x>
      <cdr:y>0.0583</cdr:y>
    </cdr:from>
    <cdr:to>
      <cdr:x>0.19649</cdr:x>
      <cdr:y>0.16414</cdr:y>
    </cdr:to>
    <cdr:sp macro="" textlink="">
      <cdr:nvSpPr>
        <cdr:cNvPr id="8" name="TextBox 1"/>
        <cdr:cNvSpPr txBox="1"/>
      </cdr:nvSpPr>
      <cdr:spPr>
        <a:xfrm xmlns:a="http://schemas.openxmlformats.org/drawingml/2006/main">
          <a:off x="516856" y="317321"/>
          <a:ext cx="1102394" cy="576109"/>
        </a:xfrm>
        <a:prstGeom xmlns:a="http://schemas.openxmlformats.org/drawingml/2006/main" prst="rect">
          <a:avLst/>
        </a:prstGeom>
        <a:solidFill xmlns:a="http://schemas.openxmlformats.org/drawingml/2006/main">
          <a:schemeClr val="accent1">
            <a:lumMod val="75000"/>
          </a:schemeClr>
        </a:solidFill>
        <a:ln xmlns:a="http://schemas.openxmlformats.org/drawingml/2006/main" w="12700">
          <a:noFill/>
        </a:ln>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Significant</a:t>
          </a:r>
          <a:r>
            <a:rPr lang="en-US" sz="1200" b="1" i="1">
              <a:solidFill>
                <a:schemeClr val="bg1"/>
              </a:solidFill>
            </a:rPr>
            <a:t> </a:t>
          </a:r>
        </a:p>
      </cdr:txBody>
    </cdr:sp>
  </cdr:relSizeAnchor>
  <cdr:relSizeAnchor xmlns:cdr="http://schemas.openxmlformats.org/drawingml/2006/chartDrawing">
    <cdr:from>
      <cdr:x>0.06272</cdr:x>
      <cdr:y>0.01962</cdr:y>
    </cdr:from>
    <cdr:to>
      <cdr:x>0.19809</cdr:x>
      <cdr:y>0.05469</cdr:y>
    </cdr:to>
    <cdr:sp macro="" textlink="">
      <cdr:nvSpPr>
        <cdr:cNvPr id="9" name="TextBox 1"/>
        <cdr:cNvSpPr txBox="1"/>
      </cdr:nvSpPr>
      <cdr:spPr>
        <a:xfrm xmlns:a="http://schemas.openxmlformats.org/drawingml/2006/main">
          <a:off x="516856" y="106805"/>
          <a:ext cx="1115532" cy="190862"/>
        </a:xfrm>
        <a:prstGeom xmlns:a="http://schemas.openxmlformats.org/drawingml/2006/main" prst="rect">
          <a:avLst/>
        </a:prstGeom>
        <a:solidFill xmlns:a="http://schemas.openxmlformats.org/drawingml/2006/main">
          <a:schemeClr val="accent1">
            <a:lumMod val="50000"/>
          </a:schemeClr>
        </a:solidFill>
      </cdr:spPr>
      <cdr:txBody>
        <a:bodyPr xmlns:a="http://schemas.openxmlformats.org/drawingml/2006/main" wrap="none" rtlCol="0" anchor="ctr"/>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ctr"/>
          <a:r>
            <a:rPr lang="en-US" sz="1200" b="1" i="1">
              <a:solidFill>
                <a:schemeClr val="bg1"/>
              </a:solidFill>
              <a:latin typeface="Arial" pitchFamily="34" charset="0"/>
              <a:cs typeface="Arial" pitchFamily="34" charset="0"/>
            </a:rPr>
            <a:t>Most</a:t>
          </a:r>
        </a:p>
      </cdr:txBody>
    </cdr:sp>
  </cdr:relSizeAnchor>
</c:userShapes>
</file>

<file path=xl/drawings/drawing5.xml><?xml version="1.0" encoding="utf-8"?>
<xdr:wsDr xmlns:xdr="http://schemas.openxmlformats.org/drawingml/2006/spreadsheetDrawing" xmlns:a="http://schemas.openxmlformats.org/drawingml/2006/main">
  <xdr:twoCellAnchor>
    <xdr:from>
      <xdr:col>5</xdr:col>
      <xdr:colOff>242886</xdr:colOff>
      <xdr:row>0</xdr:row>
      <xdr:rowOff>148167</xdr:rowOff>
    </xdr:from>
    <xdr:to>
      <xdr:col>16</xdr:col>
      <xdr:colOff>74082</xdr:colOff>
      <xdr:row>11</xdr:row>
      <xdr:rowOff>95251</xdr:rowOff>
    </xdr:to>
    <xdr:graphicFrame macro="">
      <xdr:nvGraphicFramePr>
        <xdr:cNvPr id="2" name="Chart 1">
          <a:extLst>
            <a:ext uri="{FF2B5EF4-FFF2-40B4-BE49-F238E27FC236}">
              <a16:creationId xmlns:a16="http://schemas.microsoft.com/office/drawing/2014/main" xmlns="" id="{48DBDABE-ADC6-47EC-BB33-14397E53FF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245534</xdr:colOff>
      <xdr:row>12</xdr:row>
      <xdr:rowOff>35981</xdr:rowOff>
    </xdr:from>
    <xdr:to>
      <xdr:col>16</xdr:col>
      <xdr:colOff>84667</xdr:colOff>
      <xdr:row>23</xdr:row>
      <xdr:rowOff>148166</xdr:rowOff>
    </xdr:to>
    <xdr:graphicFrame macro="">
      <xdr:nvGraphicFramePr>
        <xdr:cNvPr id="3" name="Chart 2">
          <a:extLst>
            <a:ext uri="{FF2B5EF4-FFF2-40B4-BE49-F238E27FC236}">
              <a16:creationId xmlns:a16="http://schemas.microsoft.com/office/drawing/2014/main" xmlns="" id="{ED4A157A-891E-4976-AE9E-49413B342B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258233</xdr:colOff>
      <xdr:row>24</xdr:row>
      <xdr:rowOff>107949</xdr:rowOff>
    </xdr:from>
    <xdr:to>
      <xdr:col>16</xdr:col>
      <xdr:colOff>95250</xdr:colOff>
      <xdr:row>36</xdr:row>
      <xdr:rowOff>52916</xdr:rowOff>
    </xdr:to>
    <xdr:graphicFrame macro="">
      <xdr:nvGraphicFramePr>
        <xdr:cNvPr id="4" name="Chart 3">
          <a:extLst>
            <a:ext uri="{FF2B5EF4-FFF2-40B4-BE49-F238E27FC236}">
              <a16:creationId xmlns:a16="http://schemas.microsoft.com/office/drawing/2014/main" xmlns="" id="{9E450C9F-5FF2-4D2F-A8C7-C4909AF9B1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61383</xdr:colOff>
      <xdr:row>1</xdr:row>
      <xdr:rowOff>1057</xdr:rowOff>
    </xdr:from>
    <xdr:to>
      <xdr:col>27</xdr:col>
      <xdr:colOff>433916</xdr:colOff>
      <xdr:row>11</xdr:row>
      <xdr:rowOff>116417</xdr:rowOff>
    </xdr:to>
    <xdr:graphicFrame macro="">
      <xdr:nvGraphicFramePr>
        <xdr:cNvPr id="5" name="Chart 4">
          <a:extLst>
            <a:ext uri="{FF2B5EF4-FFF2-40B4-BE49-F238E27FC236}">
              <a16:creationId xmlns:a16="http://schemas.microsoft.com/office/drawing/2014/main" xmlns="" id="{5B336DB2-B324-48B4-A798-0A7248502A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62440</xdr:colOff>
      <xdr:row>12</xdr:row>
      <xdr:rowOff>28576</xdr:rowOff>
    </xdr:from>
    <xdr:to>
      <xdr:col>27</xdr:col>
      <xdr:colOff>413808</xdr:colOff>
      <xdr:row>23</xdr:row>
      <xdr:rowOff>140759</xdr:rowOff>
    </xdr:to>
    <xdr:graphicFrame macro="">
      <xdr:nvGraphicFramePr>
        <xdr:cNvPr id="6" name="Chart 5">
          <a:extLst>
            <a:ext uri="{FF2B5EF4-FFF2-40B4-BE49-F238E27FC236}">
              <a16:creationId xmlns:a16="http://schemas.microsoft.com/office/drawing/2014/main" xmlns="" id="{D5F9B29F-2421-4346-82EE-58A2C1475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139763</xdr:colOff>
      <xdr:row>0</xdr:row>
      <xdr:rowOff>149226</xdr:rowOff>
    </xdr:from>
    <xdr:to>
      <xdr:col>17</xdr:col>
      <xdr:colOff>259494</xdr:colOff>
      <xdr:row>16</xdr:row>
      <xdr:rowOff>85459</xdr:rowOff>
    </xdr:to>
    <xdr:graphicFrame macro="">
      <xdr:nvGraphicFramePr>
        <xdr:cNvPr id="2" name="Chart 1">
          <a:extLst>
            <a:ext uri="{FF2B5EF4-FFF2-40B4-BE49-F238E27FC236}">
              <a16:creationId xmlns:a16="http://schemas.microsoft.com/office/drawing/2014/main" xmlns="" id="{6487D299-6C7B-44CB-8098-5AFCDE479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139763</xdr:colOff>
      <xdr:row>17</xdr:row>
      <xdr:rowOff>139925</xdr:rowOff>
    </xdr:from>
    <xdr:to>
      <xdr:col>17</xdr:col>
      <xdr:colOff>273893</xdr:colOff>
      <xdr:row>32</xdr:row>
      <xdr:rowOff>46079</xdr:rowOff>
    </xdr:to>
    <xdr:graphicFrame macro="">
      <xdr:nvGraphicFramePr>
        <xdr:cNvPr id="3" name="Chart 2">
          <a:extLst>
            <a:ext uri="{FF2B5EF4-FFF2-40B4-BE49-F238E27FC236}">
              <a16:creationId xmlns:a16="http://schemas.microsoft.com/office/drawing/2014/main" xmlns="" id="{4B8C6DCB-FC37-4C59-948D-B5D606D0D0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139763</xdr:colOff>
      <xdr:row>33</xdr:row>
      <xdr:rowOff>123713</xdr:rowOff>
    </xdr:from>
    <xdr:to>
      <xdr:col>17</xdr:col>
      <xdr:colOff>265315</xdr:colOff>
      <xdr:row>52</xdr:row>
      <xdr:rowOff>89791</xdr:rowOff>
    </xdr:to>
    <xdr:graphicFrame macro="">
      <xdr:nvGraphicFramePr>
        <xdr:cNvPr id="4" name="Chart 3">
          <a:extLst>
            <a:ext uri="{FF2B5EF4-FFF2-40B4-BE49-F238E27FC236}">
              <a16:creationId xmlns:a16="http://schemas.microsoft.com/office/drawing/2014/main" xmlns="" id="{EA60E905-78E7-472A-961E-6A51C5BF1B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517704</xdr:colOff>
      <xdr:row>0</xdr:row>
      <xdr:rowOff>149222</xdr:rowOff>
    </xdr:from>
    <xdr:to>
      <xdr:col>28</xdr:col>
      <xdr:colOff>350786</xdr:colOff>
      <xdr:row>16</xdr:row>
      <xdr:rowOff>85455</xdr:rowOff>
    </xdr:to>
    <xdr:graphicFrame macro="">
      <xdr:nvGraphicFramePr>
        <xdr:cNvPr id="5" name="Chart 4">
          <a:extLst>
            <a:ext uri="{FF2B5EF4-FFF2-40B4-BE49-F238E27FC236}">
              <a16:creationId xmlns:a16="http://schemas.microsoft.com/office/drawing/2014/main" xmlns="" id="{70FAD9F2-14B3-4BE5-84B5-AA120FA9DA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517705</xdr:colOff>
      <xdr:row>17</xdr:row>
      <xdr:rowOff>139925</xdr:rowOff>
    </xdr:from>
    <xdr:to>
      <xdr:col>28</xdr:col>
      <xdr:colOff>350787</xdr:colOff>
      <xdr:row>32</xdr:row>
      <xdr:rowOff>46079</xdr:rowOff>
    </xdr:to>
    <xdr:graphicFrame macro="">
      <xdr:nvGraphicFramePr>
        <xdr:cNvPr id="6" name="Chart 5">
          <a:extLst>
            <a:ext uri="{FF2B5EF4-FFF2-40B4-BE49-F238E27FC236}">
              <a16:creationId xmlns:a16="http://schemas.microsoft.com/office/drawing/2014/main" xmlns="" id="{DBDFA5BB-A5EF-47E3-861C-FF90C7039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Users\hwyson.ABA_DOMAIN.004\AppData\Local\Microsoft\Windows\Temporary%20Internet%20Files\Content.Outlook\4UI8RNGC\Sent%20to%20BITS%20Team\FFIEC_CAT_Maturity%20Assessment_Questions%20-%20combined%20draft%20-%20backu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 Stmts - Scoring"/>
      <sheetName val="CAT - Stmts-Evidence"/>
      <sheetName val="CAT Stmt - Evidence"/>
      <sheetName val="APP A  Map to FFIEC IT Hndbk"/>
      <sheetName val="Appendix A - CAT to CSF"/>
      <sheetName val="Appendix B - CAT to CSF"/>
      <sheetName val="CSF-to-Control Mapping"/>
      <sheetName val="Appendix B - Taxonomy"/>
      <sheetName val="FFIEC CAT Maturity"/>
      <sheetName val="FFIEC IT Handbook Links"/>
      <sheetName val="Maturity Assessment - FFIEC"/>
      <sheetName val="IS Work Program"/>
      <sheetName val="Sheet2"/>
      <sheetName val="Appendix C  Glossary"/>
    </sheetNames>
    <sheetDataSet>
      <sheetData sheetId="0">
        <row r="6">
          <cell r="C6" t="str">
            <v>Cyber Maturity Level</v>
          </cell>
        </row>
        <row r="7">
          <cell r="C7" t="str">
            <v>Domain 1 - Cyber Risk Management and Oversight</v>
          </cell>
          <cell r="D7">
            <v>0</v>
          </cell>
          <cell r="E7" t="str">
            <v>Unanswered</v>
          </cell>
        </row>
        <row r="8">
          <cell r="C8" t="str">
            <v>Governance</v>
          </cell>
          <cell r="D8">
            <v>0</v>
          </cell>
          <cell r="E8" t="str">
            <v>Unanswered</v>
          </cell>
        </row>
        <row r="9">
          <cell r="C9" t="str">
            <v xml:space="preserve">     Oversight</v>
          </cell>
          <cell r="D9">
            <v>0</v>
          </cell>
          <cell r="E9" t="str">
            <v>Unanswered</v>
          </cell>
        </row>
        <row r="10">
          <cell r="C10" t="str">
            <v xml:space="preserve">     Strategies &amp; Policies</v>
          </cell>
          <cell r="D10">
            <v>0</v>
          </cell>
          <cell r="E10" t="str">
            <v>Unanswered</v>
          </cell>
        </row>
        <row r="11">
          <cell r="C11" t="str">
            <v xml:space="preserve">     IT Asset Management</v>
          </cell>
          <cell r="D11">
            <v>0</v>
          </cell>
          <cell r="E11" t="str">
            <v>Unanswered</v>
          </cell>
        </row>
        <row r="12">
          <cell r="C12" t="str">
            <v>Risk Management</v>
          </cell>
          <cell r="D12">
            <v>0</v>
          </cell>
          <cell r="E12" t="str">
            <v>Unanswered</v>
          </cell>
        </row>
        <row r="13">
          <cell r="C13" t="str">
            <v xml:space="preserve">     Risk Management Program</v>
          </cell>
          <cell r="D13">
            <v>0</v>
          </cell>
          <cell r="E13" t="str">
            <v>Unanswered</v>
          </cell>
        </row>
        <row r="14">
          <cell r="C14" t="str">
            <v xml:space="preserve">     Risk Assessment</v>
          </cell>
          <cell r="D14">
            <v>0</v>
          </cell>
          <cell r="E14" t="str">
            <v>Unanswered</v>
          </cell>
        </row>
        <row r="15">
          <cell r="C15" t="str">
            <v xml:space="preserve">     Audit</v>
          </cell>
          <cell r="D15">
            <v>0</v>
          </cell>
          <cell r="E15" t="str">
            <v>Unanswered</v>
          </cell>
        </row>
        <row r="16">
          <cell r="C16" t="str">
            <v>Resources</v>
          </cell>
          <cell r="D16">
            <v>0</v>
          </cell>
          <cell r="E16" t="str">
            <v>Unanswered</v>
          </cell>
        </row>
        <row r="17">
          <cell r="C17" t="str">
            <v xml:space="preserve">     Staffing</v>
          </cell>
          <cell r="D17">
            <v>0</v>
          </cell>
          <cell r="E17" t="str">
            <v>Unanswered</v>
          </cell>
        </row>
        <row r="18">
          <cell r="C18" t="str">
            <v>Training &amp; Culture</v>
          </cell>
          <cell r="D18">
            <v>0</v>
          </cell>
          <cell r="E18" t="str">
            <v>Unanswered</v>
          </cell>
        </row>
        <row r="19">
          <cell r="C19" t="str">
            <v xml:space="preserve">     Training</v>
          </cell>
          <cell r="D19">
            <v>0</v>
          </cell>
          <cell r="E19" t="str">
            <v>Unanswered</v>
          </cell>
        </row>
        <row r="20">
          <cell r="C20" t="str">
            <v xml:space="preserve">     Culture</v>
          </cell>
          <cell r="D20">
            <v>0</v>
          </cell>
          <cell r="E20" t="str">
            <v>Unanswered</v>
          </cell>
        </row>
        <row r="21">
          <cell r="C21" t="str">
            <v>Domain 2 - Threat Intelligence and Collaboration</v>
          </cell>
          <cell r="D21">
            <v>0</v>
          </cell>
          <cell r="E21" t="str">
            <v>Unanswered</v>
          </cell>
        </row>
        <row r="22">
          <cell r="C22" t="str">
            <v>Threat Intelligence</v>
          </cell>
          <cell r="D22">
            <v>0</v>
          </cell>
          <cell r="E22" t="str">
            <v>Unanswered</v>
          </cell>
        </row>
        <row r="23">
          <cell r="C23" t="str">
            <v xml:space="preserve">     Threat Intelligence &amp; Information</v>
          </cell>
          <cell r="D23">
            <v>0</v>
          </cell>
          <cell r="E23" t="str">
            <v>Unanswered</v>
          </cell>
        </row>
        <row r="24">
          <cell r="C24" t="str">
            <v>Monitoring &amp; Analyzing</v>
          </cell>
          <cell r="D24">
            <v>0</v>
          </cell>
          <cell r="E24" t="str">
            <v>Unanswered</v>
          </cell>
        </row>
        <row r="25">
          <cell r="C25" t="str">
            <v xml:space="preserve">    Monitoring &amp; Analyzing</v>
          </cell>
          <cell r="D25">
            <v>0</v>
          </cell>
          <cell r="E25" t="str">
            <v>Unanswered</v>
          </cell>
        </row>
        <row r="26">
          <cell r="C26" t="str">
            <v>Information Sharing</v>
          </cell>
          <cell r="D26">
            <v>0</v>
          </cell>
          <cell r="E26" t="str">
            <v>Unanswered</v>
          </cell>
        </row>
        <row r="27">
          <cell r="C27" t="str">
            <v xml:space="preserve">     Information Sharing</v>
          </cell>
          <cell r="D27">
            <v>0</v>
          </cell>
          <cell r="E27" t="str">
            <v>Unanswered</v>
          </cell>
        </row>
        <row r="28">
          <cell r="C28" t="str">
            <v>Domain 3 - Cyber Security Controls</v>
          </cell>
          <cell r="D28">
            <v>0</v>
          </cell>
          <cell r="E28" t="str">
            <v>Unanswered</v>
          </cell>
        </row>
        <row r="29">
          <cell r="C29" t="str">
            <v>Preventative Controls</v>
          </cell>
          <cell r="D29">
            <v>0</v>
          </cell>
          <cell r="E29" t="str">
            <v>Unanswered</v>
          </cell>
        </row>
        <row r="30">
          <cell r="C30" t="str">
            <v xml:space="preserve">     Infrastructure Management</v>
          </cell>
          <cell r="D30">
            <v>0</v>
          </cell>
          <cell r="E30" t="str">
            <v>Unanswered</v>
          </cell>
        </row>
        <row r="31">
          <cell r="C31" t="str">
            <v xml:space="preserve">     Access and Data Management</v>
          </cell>
          <cell r="D31">
            <v>0</v>
          </cell>
          <cell r="E31" t="str">
            <v>Unanswered</v>
          </cell>
        </row>
        <row r="32">
          <cell r="C32" t="str">
            <v xml:space="preserve">     Device/End-Point Security</v>
          </cell>
          <cell r="D32">
            <v>0</v>
          </cell>
          <cell r="E32" t="str">
            <v>Unanswered</v>
          </cell>
        </row>
        <row r="33">
          <cell r="C33" t="str">
            <v xml:space="preserve">     Secure Coding</v>
          </cell>
          <cell r="D33">
            <v>0</v>
          </cell>
          <cell r="E33" t="str">
            <v>Unanswered</v>
          </cell>
        </row>
        <row r="34">
          <cell r="C34" t="str">
            <v>Detective Controls</v>
          </cell>
          <cell r="D34">
            <v>0</v>
          </cell>
          <cell r="E34" t="str">
            <v>Unanswered</v>
          </cell>
        </row>
        <row r="35">
          <cell r="C35" t="str">
            <v xml:space="preserve">     Threat &amp; Vulnerability Detection</v>
          </cell>
          <cell r="D35">
            <v>0</v>
          </cell>
          <cell r="E35" t="str">
            <v>Unanswered</v>
          </cell>
        </row>
        <row r="36">
          <cell r="C36" t="str">
            <v xml:space="preserve">     Anomalous Activity Detection</v>
          </cell>
          <cell r="D36">
            <v>0</v>
          </cell>
          <cell r="E36" t="str">
            <v>Unanswered</v>
          </cell>
        </row>
        <row r="37">
          <cell r="C37" t="str">
            <v xml:space="preserve">     Event Detection</v>
          </cell>
          <cell r="D37">
            <v>0</v>
          </cell>
          <cell r="E37" t="str">
            <v>Unanswered</v>
          </cell>
        </row>
        <row r="38">
          <cell r="C38" t="str">
            <v>Corrective Controls</v>
          </cell>
          <cell r="D38">
            <v>0</v>
          </cell>
          <cell r="E38" t="str">
            <v>Unanswered</v>
          </cell>
        </row>
        <row r="39">
          <cell r="C39" t="str">
            <v xml:space="preserve">     Patch Management</v>
          </cell>
          <cell r="D39">
            <v>0</v>
          </cell>
          <cell r="E39" t="str">
            <v>Unanswered</v>
          </cell>
        </row>
        <row r="40">
          <cell r="C40" t="str">
            <v xml:space="preserve">     Remediation</v>
          </cell>
          <cell r="D40">
            <v>0</v>
          </cell>
          <cell r="E40" t="str">
            <v>Unanswered</v>
          </cell>
        </row>
        <row r="41">
          <cell r="C41" t="str">
            <v>Domain 4 - External Dependency Management</v>
          </cell>
          <cell r="D41">
            <v>0</v>
          </cell>
          <cell r="E41" t="str">
            <v>Unanswered</v>
          </cell>
        </row>
        <row r="42">
          <cell r="C42" t="str">
            <v>Connections</v>
          </cell>
          <cell r="D42">
            <v>0</v>
          </cell>
          <cell r="E42" t="str">
            <v>Unanswered</v>
          </cell>
        </row>
        <row r="43">
          <cell r="C43" t="str">
            <v xml:space="preserve">     Connections</v>
          </cell>
          <cell r="D43">
            <v>0</v>
          </cell>
          <cell r="E43" t="str">
            <v>Unanswered</v>
          </cell>
        </row>
        <row r="44">
          <cell r="C44" t="str">
            <v>Relationship Management</v>
          </cell>
          <cell r="D44">
            <v>0</v>
          </cell>
          <cell r="E44" t="str">
            <v>Unanswered</v>
          </cell>
        </row>
        <row r="45">
          <cell r="C45" t="str">
            <v xml:space="preserve">     Due Diligence</v>
          </cell>
          <cell r="D45">
            <v>0</v>
          </cell>
          <cell r="E45" t="str">
            <v>Unanswered</v>
          </cell>
        </row>
        <row r="46">
          <cell r="C46" t="str">
            <v xml:space="preserve">     Contracts</v>
          </cell>
          <cell r="D46">
            <v>0</v>
          </cell>
          <cell r="E46" t="str">
            <v>Unanswered</v>
          </cell>
        </row>
        <row r="47">
          <cell r="C47" t="str">
            <v xml:space="preserve">     Ongoing Monitoring</v>
          </cell>
          <cell r="D47">
            <v>0</v>
          </cell>
          <cell r="E47" t="str">
            <v>Unanswered</v>
          </cell>
        </row>
        <row r="48">
          <cell r="C48" t="str">
            <v>Domain 5 - Cyber Incident Management &amp; Resilience</v>
          </cell>
          <cell r="D48">
            <v>0</v>
          </cell>
          <cell r="E48" t="str">
            <v>Unanswered</v>
          </cell>
        </row>
        <row r="49">
          <cell r="C49" t="str">
            <v>Incident Resilience Planning &amp; Strategy</v>
          </cell>
          <cell r="D49">
            <v>0</v>
          </cell>
          <cell r="E49" t="str">
            <v>Unanswered</v>
          </cell>
        </row>
        <row r="50">
          <cell r="C50" t="str">
            <v xml:space="preserve">     Planning</v>
          </cell>
          <cell r="D50">
            <v>0</v>
          </cell>
          <cell r="E50" t="str">
            <v>Unanswered</v>
          </cell>
        </row>
        <row r="51">
          <cell r="C51" t="str">
            <v xml:space="preserve">     Testing</v>
          </cell>
          <cell r="D51">
            <v>0</v>
          </cell>
          <cell r="E51" t="str">
            <v>Unanswered</v>
          </cell>
        </row>
        <row r="52">
          <cell r="C52" t="str">
            <v>Detection, Response &amp; Mitigation</v>
          </cell>
          <cell r="D52">
            <v>0</v>
          </cell>
          <cell r="E52" t="str">
            <v>Unanswered</v>
          </cell>
        </row>
        <row r="53">
          <cell r="C53" t="str">
            <v xml:space="preserve">     Detection</v>
          </cell>
          <cell r="D53">
            <v>0</v>
          </cell>
          <cell r="E53" t="str">
            <v>Unanswered</v>
          </cell>
        </row>
        <row r="54">
          <cell r="C54" t="str">
            <v xml:space="preserve">     Response &amp; Mitigation</v>
          </cell>
          <cell r="D54">
            <v>0</v>
          </cell>
          <cell r="E54" t="str">
            <v>Unanswered</v>
          </cell>
        </row>
        <row r="55">
          <cell r="C55" t="str">
            <v>Escalation &amp; Reporting</v>
          </cell>
          <cell r="D55">
            <v>0</v>
          </cell>
          <cell r="E55" t="str">
            <v>Unanswered</v>
          </cell>
        </row>
        <row r="56">
          <cell r="C56" t="str">
            <v xml:space="preserve">     Escalation &amp; Reporting</v>
          </cell>
          <cell r="D56">
            <v>0</v>
          </cell>
          <cell r="E56" t="str">
            <v>Unanswered</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ffiec.gov/pdf/cybersecurity/FFIEC_CAT_May_2017_Users_Guide.pdf" TargetMode="External"/><Relationship Id="rId1" Type="http://schemas.openxmlformats.org/officeDocument/2006/relationships/hyperlink" Target="http://www.ffiec.gov/pdf/cybersecurity/FFIEC_CAT_User_Guide_June_2015_PDF2_a.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ithandbook.ffiec.gov/it-booklets/information-security.aspx" TargetMode="External"/><Relationship Id="rId1" Type="http://schemas.openxmlformats.org/officeDocument/2006/relationships/hyperlink" Target="http://ithandbook.ffiec.gov/it-booklets/information-security.aspx"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44"/>
  <sheetViews>
    <sheetView tabSelected="1" workbookViewId="0">
      <selection activeCell="A2" sqref="A2"/>
    </sheetView>
  </sheetViews>
  <sheetFormatPr defaultRowHeight="12.75" x14ac:dyDescent="0.2"/>
  <cols>
    <col min="1" max="1" width="12.83203125" customWidth="1"/>
  </cols>
  <sheetData>
    <row r="1" spans="1:45" ht="21.75" customHeight="1" x14ac:dyDescent="0.2">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row>
    <row r="2" spans="1:45" ht="28.5" x14ac:dyDescent="0.2">
      <c r="A2" s="176"/>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row>
    <row r="3" spans="1:45" ht="28.5" x14ac:dyDescent="0.2">
      <c r="A3" s="176"/>
      <c r="B3" s="175"/>
      <c r="C3" s="175"/>
      <c r="D3" s="175"/>
      <c r="E3" s="175"/>
      <c r="F3" s="177"/>
      <c r="G3" s="177"/>
      <c r="H3" s="177"/>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c r="AK3" s="175"/>
      <c r="AL3" s="175"/>
      <c r="AM3" s="175"/>
      <c r="AN3" s="175"/>
      <c r="AO3" s="175"/>
      <c r="AP3" s="175"/>
      <c r="AQ3" s="175"/>
      <c r="AR3" s="175"/>
      <c r="AS3" s="175"/>
    </row>
    <row r="4" spans="1:45" ht="28.5" x14ac:dyDescent="0.2">
      <c r="A4" s="178"/>
      <c r="B4" s="175"/>
      <c r="C4" s="179"/>
      <c r="D4" s="177"/>
      <c r="E4" s="177"/>
      <c r="F4" s="177"/>
      <c r="G4" s="177"/>
      <c r="H4" s="177"/>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row>
    <row r="5" spans="1:45" ht="28.5" x14ac:dyDescent="0.2">
      <c r="A5" s="176"/>
      <c r="B5" s="175"/>
      <c r="C5" s="180"/>
      <c r="D5" s="177"/>
      <c r="E5" s="177"/>
      <c r="F5" s="177"/>
      <c r="G5" s="177"/>
      <c r="H5" s="177"/>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pans="1:45" ht="28.5" x14ac:dyDescent="0.2">
      <c r="A6" s="176"/>
      <c r="B6" s="17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pans="1:45" ht="28.5" x14ac:dyDescent="0.2">
      <c r="A7" s="176"/>
      <c r="B7" s="188"/>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pans="1:45" x14ac:dyDescent="0.2">
      <c r="A8" s="175"/>
      <c r="B8" s="175"/>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pans="1:45" x14ac:dyDescent="0.2">
      <c r="A9" s="175"/>
      <c r="B9" s="175"/>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pans="1:45" x14ac:dyDescent="0.2">
      <c r="B10" s="175"/>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pans="1:45" x14ac:dyDescent="0.2">
      <c r="A11" s="175"/>
      <c r="B11" s="17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pans="1:45" x14ac:dyDescent="0.2">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pans="1:45" x14ac:dyDescent="0.2">
      <c r="A13" s="175"/>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pans="1:45" x14ac:dyDescent="0.2">
      <c r="A14" s="175"/>
      <c r="B14" s="175"/>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pans="1:45" x14ac:dyDescent="0.2">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pans="1:45" x14ac:dyDescent="0.2">
      <c r="A16" s="175"/>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pans="1:45" x14ac:dyDescent="0.2">
      <c r="A17" s="175"/>
      <c r="B17" s="175"/>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c r="AK17" s="175"/>
      <c r="AL17" s="175"/>
      <c r="AM17" s="175"/>
      <c r="AN17" s="175"/>
      <c r="AO17" s="175"/>
      <c r="AP17" s="175"/>
      <c r="AQ17" s="175"/>
      <c r="AR17" s="175"/>
      <c r="AS17" s="175"/>
    </row>
    <row r="18" spans="1:45" x14ac:dyDescent="0.2">
      <c r="A18" s="175"/>
      <c r="B18" s="175"/>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c r="AK18" s="175"/>
      <c r="AL18" s="175"/>
      <c r="AM18" s="175"/>
      <c r="AN18" s="175"/>
      <c r="AO18" s="175"/>
      <c r="AP18" s="175"/>
      <c r="AQ18" s="175"/>
      <c r="AR18" s="175"/>
      <c r="AS18" s="175"/>
    </row>
    <row r="19" spans="1:45" x14ac:dyDescent="0.2">
      <c r="A19" s="175"/>
      <c r="B19" s="175"/>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c r="AK19" s="175"/>
      <c r="AL19" s="175"/>
      <c r="AM19" s="175"/>
      <c r="AN19" s="175"/>
      <c r="AO19" s="175"/>
      <c r="AP19" s="175"/>
      <c r="AQ19" s="175"/>
      <c r="AR19" s="175"/>
      <c r="AS19" s="175"/>
    </row>
    <row r="20" spans="1:45" x14ac:dyDescent="0.2">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row>
    <row r="21" spans="1:45" x14ac:dyDescent="0.2">
      <c r="A21" s="175"/>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row>
    <row r="22" spans="1:45" x14ac:dyDescent="0.2">
      <c r="A22" s="175"/>
      <c r="B22" s="175"/>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c r="AK22" s="175"/>
      <c r="AL22" s="175"/>
      <c r="AM22" s="175"/>
      <c r="AN22" s="175"/>
      <c r="AO22" s="175"/>
      <c r="AP22" s="175"/>
      <c r="AQ22" s="175"/>
      <c r="AR22" s="175"/>
      <c r="AS22" s="175"/>
    </row>
    <row r="23" spans="1:45" x14ac:dyDescent="0.2">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row>
    <row r="24" spans="1:45" x14ac:dyDescent="0.2">
      <c r="A24" s="175"/>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c r="AK24" s="175"/>
      <c r="AL24" s="175"/>
      <c r="AM24" s="175"/>
      <c r="AN24" s="175"/>
      <c r="AO24" s="175"/>
      <c r="AP24" s="175"/>
      <c r="AQ24" s="175"/>
      <c r="AR24" s="175"/>
      <c r="AS24" s="175"/>
    </row>
    <row r="25" spans="1:45" x14ac:dyDescent="0.2">
      <c r="A25" s="175"/>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row>
    <row r="26" spans="1:45"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row>
    <row r="27" spans="1:45" x14ac:dyDescent="0.2">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row>
    <row r="28" spans="1:45" x14ac:dyDescent="0.2">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row>
    <row r="29" spans="1:45" x14ac:dyDescent="0.2">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row>
    <row r="30" spans="1:45" x14ac:dyDescent="0.2">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row>
    <row r="31" spans="1:45" x14ac:dyDescent="0.2">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row>
    <row r="32" spans="1:45" x14ac:dyDescent="0.2">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row>
    <row r="33" spans="1:45" x14ac:dyDescent="0.2">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row>
    <row r="34" spans="1:45" x14ac:dyDescent="0.2">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row>
    <row r="35" spans="1:45" x14ac:dyDescent="0.2">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row>
    <row r="36" spans="1:45" x14ac:dyDescent="0.2">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row>
    <row r="37" spans="1:45" x14ac:dyDescent="0.2">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row>
    <row r="38" spans="1:45" x14ac:dyDescent="0.2">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row>
    <row r="39" spans="1:45" x14ac:dyDescent="0.2">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c r="AK39" s="175"/>
      <c r="AL39" s="175"/>
      <c r="AM39" s="175"/>
      <c r="AN39" s="175"/>
      <c r="AO39" s="175"/>
      <c r="AP39" s="175"/>
      <c r="AQ39" s="175"/>
      <c r="AR39" s="175"/>
      <c r="AS39" s="175"/>
    </row>
    <row r="40" spans="1:45"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c r="AK40" s="175"/>
      <c r="AL40" s="175"/>
      <c r="AM40" s="175"/>
      <c r="AN40" s="175"/>
      <c r="AO40" s="175"/>
      <c r="AP40" s="175"/>
      <c r="AQ40" s="175"/>
      <c r="AR40" s="175"/>
      <c r="AS40" s="175"/>
    </row>
    <row r="41" spans="1:45"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row>
    <row r="42" spans="1:45" x14ac:dyDescent="0.2">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c r="AK42" s="175"/>
      <c r="AL42" s="175"/>
      <c r="AM42" s="175"/>
      <c r="AN42" s="175"/>
      <c r="AO42" s="175"/>
      <c r="AP42" s="175"/>
      <c r="AQ42" s="175"/>
      <c r="AR42" s="175"/>
      <c r="AS42" s="175"/>
    </row>
    <row r="43" spans="1:45" x14ac:dyDescent="0.2">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c r="AK43" s="175"/>
      <c r="AL43" s="175"/>
      <c r="AM43" s="175"/>
      <c r="AN43" s="175"/>
      <c r="AO43" s="175"/>
      <c r="AP43" s="175"/>
      <c r="AQ43" s="175"/>
      <c r="AR43" s="175"/>
      <c r="AS43" s="175"/>
    </row>
    <row r="44" spans="1:45" x14ac:dyDescent="0.2">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row>
    <row r="45" spans="1:45" x14ac:dyDescent="0.2">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row>
    <row r="46" spans="1:45" x14ac:dyDescent="0.2">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c r="AK46" s="175"/>
      <c r="AL46" s="175"/>
      <c r="AM46" s="175"/>
      <c r="AN46" s="175"/>
      <c r="AO46" s="175"/>
      <c r="AP46" s="175"/>
      <c r="AQ46" s="175"/>
      <c r="AR46" s="175"/>
      <c r="AS46" s="175"/>
    </row>
    <row r="47" spans="1:45" x14ac:dyDescent="0.2">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c r="AK47" s="175"/>
      <c r="AL47" s="175"/>
      <c r="AM47" s="175"/>
      <c r="AN47" s="175"/>
      <c r="AO47" s="175"/>
      <c r="AP47" s="175"/>
      <c r="AQ47" s="175"/>
      <c r="AR47" s="175"/>
      <c r="AS47" s="175"/>
    </row>
    <row r="48" spans="1:45" x14ac:dyDescent="0.2">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row>
    <row r="49" spans="1:45" x14ac:dyDescent="0.2">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row>
    <row r="50" spans="1:45" x14ac:dyDescent="0.2">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c r="AK50" s="175"/>
      <c r="AL50" s="175"/>
      <c r="AM50" s="175"/>
      <c r="AN50" s="175"/>
      <c r="AO50" s="175"/>
      <c r="AP50" s="175"/>
      <c r="AQ50" s="175"/>
      <c r="AR50" s="175"/>
      <c r="AS50" s="175"/>
    </row>
    <row r="51" spans="1:45" x14ac:dyDescent="0.2">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c r="AK51" s="175"/>
      <c r="AL51" s="175"/>
      <c r="AM51" s="175"/>
      <c r="AN51" s="175"/>
      <c r="AO51" s="175"/>
      <c r="AP51" s="175"/>
      <c r="AQ51" s="175"/>
      <c r="AR51" s="175"/>
      <c r="AS51" s="175"/>
    </row>
    <row r="52" spans="1:45" x14ac:dyDescent="0.2">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c r="AK52" s="175"/>
      <c r="AL52" s="175"/>
      <c r="AM52" s="175"/>
      <c r="AN52" s="175"/>
      <c r="AO52" s="175"/>
      <c r="AP52" s="175"/>
      <c r="AQ52" s="175"/>
      <c r="AR52" s="175"/>
      <c r="AS52" s="175"/>
    </row>
    <row r="53" spans="1:45" x14ac:dyDescent="0.2">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c r="AK53" s="175"/>
      <c r="AL53" s="175"/>
      <c r="AM53" s="175"/>
      <c r="AN53" s="175"/>
      <c r="AO53" s="175"/>
      <c r="AP53" s="175"/>
      <c r="AQ53" s="175"/>
      <c r="AR53" s="175"/>
      <c r="AS53" s="175"/>
    </row>
    <row r="54" spans="1:45" x14ac:dyDescent="0.2">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c r="AK54" s="175"/>
      <c r="AL54" s="175"/>
      <c r="AM54" s="175"/>
      <c r="AN54" s="175"/>
      <c r="AO54" s="175"/>
      <c r="AP54" s="175"/>
      <c r="AQ54" s="175"/>
      <c r="AR54" s="175"/>
      <c r="AS54" s="175"/>
    </row>
    <row r="55" spans="1:45" x14ac:dyDescent="0.2">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c r="AK55" s="175"/>
      <c r="AL55" s="175"/>
      <c r="AM55" s="175"/>
      <c r="AN55" s="175"/>
      <c r="AO55" s="175"/>
      <c r="AP55" s="175"/>
      <c r="AQ55" s="175"/>
      <c r="AR55" s="175"/>
      <c r="AS55" s="175"/>
    </row>
    <row r="56" spans="1:45" x14ac:dyDescent="0.2">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175"/>
      <c r="AO56" s="175"/>
      <c r="AP56" s="175"/>
      <c r="AQ56" s="175"/>
      <c r="AR56" s="175"/>
      <c r="AS56" s="175"/>
    </row>
    <row r="57" spans="1:45" x14ac:dyDescent="0.2">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c r="AK57" s="175"/>
      <c r="AL57" s="175"/>
      <c r="AM57" s="175"/>
      <c r="AN57" s="175"/>
      <c r="AO57" s="175"/>
      <c r="AP57" s="175"/>
      <c r="AQ57" s="175"/>
      <c r="AR57" s="175"/>
      <c r="AS57" s="175"/>
    </row>
    <row r="58" spans="1:45" x14ac:dyDescent="0.2">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row>
    <row r="59" spans="1:45" x14ac:dyDescent="0.2">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row>
    <row r="60" spans="1:45" x14ac:dyDescent="0.2">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c r="AK60" s="175"/>
      <c r="AL60" s="175"/>
      <c r="AM60" s="175"/>
      <c r="AN60" s="175"/>
      <c r="AO60" s="175"/>
      <c r="AP60" s="175"/>
      <c r="AQ60" s="175"/>
      <c r="AR60" s="175"/>
      <c r="AS60" s="175"/>
    </row>
    <row r="61" spans="1:45" x14ac:dyDescent="0.2">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175"/>
      <c r="AO61" s="175"/>
      <c r="AP61" s="175"/>
      <c r="AQ61" s="175"/>
      <c r="AR61" s="175"/>
      <c r="AS61" s="175"/>
    </row>
    <row r="62" spans="1:45" x14ac:dyDescent="0.2">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c r="AK62" s="175"/>
      <c r="AL62" s="175"/>
      <c r="AM62" s="175"/>
      <c r="AN62" s="175"/>
      <c r="AO62" s="175"/>
      <c r="AP62" s="175"/>
      <c r="AQ62" s="175"/>
      <c r="AR62" s="175"/>
      <c r="AS62" s="175"/>
    </row>
    <row r="63" spans="1:45" x14ac:dyDescent="0.2">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c r="AK63" s="175"/>
      <c r="AL63" s="175"/>
      <c r="AM63" s="175"/>
      <c r="AN63" s="175"/>
      <c r="AO63" s="175"/>
      <c r="AP63" s="175"/>
      <c r="AQ63" s="175"/>
      <c r="AR63" s="175"/>
      <c r="AS63" s="175"/>
    </row>
    <row r="64" spans="1:45" x14ac:dyDescent="0.2">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c r="AK64" s="175"/>
      <c r="AL64" s="175"/>
      <c r="AM64" s="175"/>
      <c r="AN64" s="175"/>
      <c r="AO64" s="175"/>
      <c r="AP64" s="175"/>
      <c r="AQ64" s="175"/>
      <c r="AR64" s="175"/>
      <c r="AS64" s="175"/>
    </row>
    <row r="65" spans="1:45" x14ac:dyDescent="0.2">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175"/>
      <c r="AO65" s="175"/>
      <c r="AP65" s="175"/>
      <c r="AQ65" s="175"/>
      <c r="AR65" s="175"/>
      <c r="AS65" s="175"/>
    </row>
    <row r="66" spans="1:45" x14ac:dyDescent="0.2">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75"/>
      <c r="AM66" s="175"/>
      <c r="AN66" s="175"/>
      <c r="AO66" s="175"/>
      <c r="AP66" s="175"/>
      <c r="AQ66" s="175"/>
      <c r="AR66" s="175"/>
      <c r="AS66" s="175"/>
    </row>
    <row r="67" spans="1:45" x14ac:dyDescent="0.2">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c r="AK67" s="175"/>
      <c r="AL67" s="175"/>
      <c r="AM67" s="175"/>
      <c r="AN67" s="175"/>
      <c r="AO67" s="175"/>
      <c r="AP67" s="175"/>
      <c r="AQ67" s="175"/>
      <c r="AR67" s="175"/>
      <c r="AS67" s="175"/>
    </row>
    <row r="68" spans="1:45" x14ac:dyDescent="0.2">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c r="AK68" s="175"/>
      <c r="AL68" s="175"/>
      <c r="AM68" s="175"/>
      <c r="AN68" s="175"/>
      <c r="AO68" s="175"/>
      <c r="AP68" s="175"/>
      <c r="AQ68" s="175"/>
      <c r="AR68" s="175"/>
      <c r="AS68" s="175"/>
    </row>
    <row r="69" spans="1:45" x14ac:dyDescent="0.2">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c r="AK69" s="175"/>
      <c r="AL69" s="175"/>
      <c r="AM69" s="175"/>
      <c r="AN69" s="175"/>
      <c r="AO69" s="175"/>
      <c r="AP69" s="175"/>
      <c r="AQ69" s="175"/>
      <c r="AR69" s="175"/>
      <c r="AS69" s="175"/>
    </row>
    <row r="70" spans="1:45" x14ac:dyDescent="0.2">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c r="AK70" s="175"/>
      <c r="AL70" s="175"/>
      <c r="AM70" s="175"/>
      <c r="AN70" s="175"/>
      <c r="AO70" s="175"/>
      <c r="AP70" s="175"/>
      <c r="AQ70" s="175"/>
      <c r="AR70" s="175"/>
      <c r="AS70" s="175"/>
    </row>
    <row r="71" spans="1:45" x14ac:dyDescent="0.2">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c r="AK71" s="175"/>
      <c r="AL71" s="175"/>
      <c r="AM71" s="175"/>
      <c r="AN71" s="175"/>
      <c r="AO71" s="175"/>
      <c r="AP71" s="175"/>
      <c r="AQ71" s="175"/>
      <c r="AR71" s="175"/>
      <c r="AS71" s="175"/>
    </row>
    <row r="72" spans="1:45" x14ac:dyDescent="0.2">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c r="AK72" s="175"/>
      <c r="AL72" s="175"/>
      <c r="AM72" s="175"/>
      <c r="AN72" s="175"/>
      <c r="AO72" s="175"/>
      <c r="AP72" s="175"/>
      <c r="AQ72" s="175"/>
      <c r="AR72" s="175"/>
      <c r="AS72" s="175"/>
    </row>
    <row r="73" spans="1:45" x14ac:dyDescent="0.2">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c r="AK73" s="175"/>
      <c r="AL73" s="175"/>
      <c r="AM73" s="175"/>
      <c r="AN73" s="175"/>
      <c r="AO73" s="175"/>
      <c r="AP73" s="175"/>
      <c r="AQ73" s="175"/>
      <c r="AR73" s="175"/>
      <c r="AS73" s="175"/>
    </row>
    <row r="74" spans="1:45" x14ac:dyDescent="0.2">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c r="AK74" s="175"/>
      <c r="AL74" s="175"/>
      <c r="AM74" s="175"/>
      <c r="AN74" s="175"/>
      <c r="AO74" s="175"/>
      <c r="AP74" s="175"/>
      <c r="AQ74" s="175"/>
      <c r="AR74" s="175"/>
      <c r="AS74" s="175"/>
    </row>
    <row r="75" spans="1:45" x14ac:dyDescent="0.2">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c r="AK75" s="175"/>
      <c r="AL75" s="175"/>
      <c r="AM75" s="175"/>
      <c r="AN75" s="175"/>
      <c r="AO75" s="175"/>
      <c r="AP75" s="175"/>
      <c r="AQ75" s="175"/>
      <c r="AR75" s="175"/>
      <c r="AS75" s="175"/>
    </row>
    <row r="76" spans="1:45" x14ac:dyDescent="0.2">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c r="AK76" s="175"/>
      <c r="AL76" s="175"/>
      <c r="AM76" s="175"/>
      <c r="AN76" s="175"/>
      <c r="AO76" s="175"/>
      <c r="AP76" s="175"/>
      <c r="AQ76" s="175"/>
      <c r="AR76" s="175"/>
      <c r="AS76" s="175"/>
    </row>
    <row r="77" spans="1:45" x14ac:dyDescent="0.2">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c r="AK77" s="175"/>
      <c r="AL77" s="175"/>
      <c r="AM77" s="175"/>
      <c r="AN77" s="175"/>
      <c r="AO77" s="175"/>
      <c r="AP77" s="175"/>
      <c r="AQ77" s="175"/>
      <c r="AR77" s="175"/>
      <c r="AS77" s="175"/>
    </row>
    <row r="78" spans="1:45" x14ac:dyDescent="0.2">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c r="AK78" s="175"/>
      <c r="AL78" s="175"/>
      <c r="AM78" s="175"/>
      <c r="AN78" s="175"/>
      <c r="AO78" s="175"/>
      <c r="AP78" s="175"/>
      <c r="AQ78" s="175"/>
      <c r="AR78" s="175"/>
      <c r="AS78" s="175"/>
    </row>
    <row r="79" spans="1:45" x14ac:dyDescent="0.2">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175"/>
      <c r="AO79" s="175"/>
      <c r="AP79" s="175"/>
      <c r="AQ79" s="175"/>
      <c r="AR79" s="175"/>
      <c r="AS79" s="175"/>
    </row>
    <row r="80" spans="1:45" x14ac:dyDescent="0.2">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c r="AK80" s="175"/>
      <c r="AL80" s="175"/>
      <c r="AM80" s="175"/>
      <c r="AN80" s="175"/>
      <c r="AO80" s="175"/>
      <c r="AP80" s="175"/>
      <c r="AQ80" s="175"/>
      <c r="AR80" s="175"/>
      <c r="AS80" s="175"/>
    </row>
    <row r="81" spans="1:45" x14ac:dyDescent="0.2">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c r="AK81" s="175"/>
      <c r="AL81" s="175"/>
      <c r="AM81" s="175"/>
      <c r="AN81" s="175"/>
      <c r="AO81" s="175"/>
      <c r="AP81" s="175"/>
      <c r="AQ81" s="175"/>
      <c r="AR81" s="175"/>
      <c r="AS81" s="175"/>
    </row>
    <row r="82" spans="1:45" x14ac:dyDescent="0.2">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c r="AK82" s="175"/>
      <c r="AL82" s="175"/>
      <c r="AM82" s="175"/>
      <c r="AN82" s="175"/>
      <c r="AO82" s="175"/>
      <c r="AP82" s="175"/>
      <c r="AQ82" s="175"/>
      <c r="AR82" s="175"/>
      <c r="AS82" s="175"/>
    </row>
    <row r="83" spans="1:45" x14ac:dyDescent="0.2">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c r="AK83" s="175"/>
      <c r="AL83" s="175"/>
      <c r="AM83" s="175"/>
      <c r="AN83" s="175"/>
      <c r="AO83" s="175"/>
      <c r="AP83" s="175"/>
      <c r="AQ83" s="175"/>
      <c r="AR83" s="175"/>
      <c r="AS83" s="175"/>
    </row>
    <row r="84" spans="1:45" x14ac:dyDescent="0.2">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c r="AK84" s="175"/>
      <c r="AL84" s="175"/>
      <c r="AM84" s="175"/>
      <c r="AN84" s="175"/>
      <c r="AO84" s="175"/>
      <c r="AP84" s="175"/>
      <c r="AQ84" s="175"/>
      <c r="AR84" s="175"/>
      <c r="AS84" s="175"/>
    </row>
    <row r="85" spans="1:45" x14ac:dyDescent="0.2">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c r="AK85" s="175"/>
      <c r="AL85" s="175"/>
      <c r="AM85" s="175"/>
      <c r="AN85" s="175"/>
      <c r="AO85" s="175"/>
      <c r="AP85" s="175"/>
      <c r="AQ85" s="175"/>
      <c r="AR85" s="175"/>
      <c r="AS85" s="175"/>
    </row>
    <row r="86" spans="1:45" x14ac:dyDescent="0.2">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c r="AK86" s="175"/>
      <c r="AL86" s="175"/>
      <c r="AM86" s="175"/>
      <c r="AN86" s="175"/>
      <c r="AO86" s="175"/>
      <c r="AP86" s="175"/>
      <c r="AQ86" s="175"/>
      <c r="AR86" s="175"/>
      <c r="AS86" s="175"/>
    </row>
    <row r="87" spans="1:45" x14ac:dyDescent="0.2">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c r="AK87" s="175"/>
      <c r="AL87" s="175"/>
      <c r="AM87" s="175"/>
      <c r="AN87" s="175"/>
      <c r="AO87" s="175"/>
      <c r="AP87" s="175"/>
      <c r="AQ87" s="175"/>
      <c r="AR87" s="175"/>
      <c r="AS87" s="175"/>
    </row>
    <row r="88" spans="1:45" x14ac:dyDescent="0.2">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c r="AK88" s="175"/>
      <c r="AL88" s="175"/>
      <c r="AM88" s="175"/>
      <c r="AN88" s="175"/>
      <c r="AO88" s="175"/>
      <c r="AP88" s="175"/>
      <c r="AQ88" s="175"/>
      <c r="AR88" s="175"/>
      <c r="AS88" s="175"/>
    </row>
    <row r="89" spans="1:45" x14ac:dyDescent="0.2">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row>
    <row r="90" spans="1:45" x14ac:dyDescent="0.2">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row>
    <row r="91" spans="1:45" x14ac:dyDescent="0.2">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row>
    <row r="92" spans="1:45" x14ac:dyDescent="0.2">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row>
    <row r="93" spans="1:45" x14ac:dyDescent="0.2">
      <c r="A93" s="175"/>
      <c r="B93" s="175"/>
      <c r="C93" s="175"/>
      <c r="D93" s="175"/>
      <c r="E93" s="175"/>
      <c r="F93" s="175"/>
      <c r="G93" s="175"/>
      <c r="H93" s="175"/>
      <c r="I93" s="175"/>
      <c r="J93" s="175"/>
      <c r="K93" s="175"/>
      <c r="L93" s="175"/>
      <c r="M93" s="175"/>
      <c r="N93" s="175"/>
      <c r="O93" s="175"/>
      <c r="P93" s="175"/>
      <c r="Q93" s="175"/>
      <c r="R93" s="175"/>
      <c r="S93" s="175"/>
      <c r="T93" s="175"/>
      <c r="U93" s="175"/>
      <c r="V93" s="175"/>
      <c r="W93" s="175"/>
      <c r="X93" s="175"/>
      <c r="Y93" s="175"/>
      <c r="Z93" s="175"/>
      <c r="AA93" s="175"/>
      <c r="AB93" s="175"/>
      <c r="AC93" s="175"/>
      <c r="AD93" s="175"/>
      <c r="AE93" s="175"/>
      <c r="AF93" s="175"/>
      <c r="AG93" s="175"/>
      <c r="AH93" s="175"/>
      <c r="AI93" s="175"/>
    </row>
    <row r="94" spans="1:45" x14ac:dyDescent="0.2">
      <c r="A94" s="175"/>
      <c r="B94" s="175"/>
      <c r="C94" s="175"/>
      <c r="D94" s="175"/>
      <c r="E94" s="175"/>
      <c r="F94" s="175"/>
      <c r="G94" s="175"/>
      <c r="H94" s="175"/>
      <c r="I94" s="175"/>
      <c r="J94" s="175"/>
      <c r="K94" s="175"/>
      <c r="L94" s="175"/>
      <c r="M94" s="175"/>
      <c r="N94" s="175"/>
      <c r="O94" s="175"/>
      <c r="P94" s="175"/>
      <c r="Q94" s="175"/>
      <c r="R94" s="175"/>
      <c r="S94" s="175"/>
      <c r="T94" s="175"/>
      <c r="U94" s="175"/>
      <c r="V94" s="175"/>
      <c r="W94" s="175"/>
      <c r="X94" s="175"/>
      <c r="Y94" s="175"/>
      <c r="Z94" s="175"/>
      <c r="AA94" s="175"/>
      <c r="AB94" s="175"/>
      <c r="AC94" s="175"/>
      <c r="AD94" s="175"/>
      <c r="AE94" s="175"/>
      <c r="AF94" s="175"/>
      <c r="AG94" s="175"/>
      <c r="AH94" s="175"/>
      <c r="AI94" s="175"/>
    </row>
    <row r="95" spans="1:45" x14ac:dyDescent="0.2">
      <c r="A95" s="175"/>
      <c r="B95" s="175"/>
      <c r="C95" s="175"/>
      <c r="D95" s="175"/>
      <c r="E95" s="175"/>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C95" s="175"/>
      <c r="AD95" s="175"/>
      <c r="AE95" s="175"/>
      <c r="AF95" s="175"/>
      <c r="AG95" s="175"/>
      <c r="AH95" s="175"/>
      <c r="AI95" s="175"/>
    </row>
    <row r="96" spans="1:45" x14ac:dyDescent="0.2">
      <c r="A96" s="175"/>
      <c r="B96" s="175"/>
      <c r="C96" s="175"/>
      <c r="D96" s="175"/>
      <c r="E96" s="175"/>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C96" s="175"/>
      <c r="AD96" s="175"/>
      <c r="AE96" s="175"/>
      <c r="AF96" s="175"/>
      <c r="AG96" s="175"/>
      <c r="AH96" s="175"/>
      <c r="AI96" s="175"/>
    </row>
    <row r="97" spans="1:35" x14ac:dyDescent="0.2">
      <c r="A97" s="175"/>
      <c r="B97" s="175"/>
      <c r="C97" s="175"/>
      <c r="D97" s="175"/>
      <c r="E97" s="175"/>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C97" s="175"/>
      <c r="AD97" s="175"/>
      <c r="AE97" s="175"/>
      <c r="AF97" s="175"/>
      <c r="AG97" s="175"/>
      <c r="AH97" s="175"/>
      <c r="AI97" s="175"/>
    </row>
    <row r="98" spans="1:35" x14ac:dyDescent="0.2">
      <c r="A98" s="175"/>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row>
    <row r="99" spans="1:35" x14ac:dyDescent="0.2">
      <c r="A99" s="175"/>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row>
    <row r="100" spans="1:35" x14ac:dyDescent="0.2">
      <c r="A100" s="175"/>
      <c r="B100" s="175"/>
      <c r="C100" s="175"/>
      <c r="D100" s="175"/>
      <c r="E100" s="175"/>
      <c r="F100" s="175"/>
      <c r="G100" s="175"/>
      <c r="H100" s="175"/>
      <c r="I100" s="175"/>
      <c r="J100" s="175"/>
      <c r="K100" s="175"/>
      <c r="L100" s="175"/>
      <c r="M100" s="175"/>
      <c r="N100" s="175"/>
      <c r="O100" s="175"/>
      <c r="P100" s="175"/>
      <c r="Q100" s="175"/>
      <c r="R100" s="175"/>
      <c r="S100" s="175"/>
      <c r="T100" s="175"/>
      <c r="U100" s="175"/>
      <c r="V100" s="175"/>
      <c r="W100" s="175"/>
      <c r="X100" s="175"/>
      <c r="Y100" s="175"/>
      <c r="Z100" s="175"/>
      <c r="AA100" s="175"/>
      <c r="AB100" s="175"/>
      <c r="AC100" s="175"/>
      <c r="AD100" s="175"/>
      <c r="AE100" s="175"/>
      <c r="AF100" s="175"/>
      <c r="AG100" s="175"/>
      <c r="AH100" s="175"/>
      <c r="AI100" s="175"/>
    </row>
    <row r="101" spans="1:35" x14ac:dyDescent="0.2">
      <c r="A101" s="175"/>
      <c r="B101" s="175"/>
      <c r="C101" s="175"/>
      <c r="D101" s="175"/>
      <c r="E101" s="175"/>
      <c r="F101" s="175"/>
      <c r="G101" s="175"/>
      <c r="H101" s="175"/>
      <c r="I101" s="175"/>
      <c r="J101" s="175"/>
      <c r="K101" s="175"/>
      <c r="L101" s="175"/>
      <c r="M101" s="175"/>
      <c r="N101" s="175"/>
      <c r="O101" s="175"/>
      <c r="P101" s="175"/>
      <c r="Q101" s="175"/>
      <c r="R101" s="175"/>
      <c r="S101" s="175"/>
      <c r="T101" s="175"/>
      <c r="U101" s="175"/>
      <c r="V101" s="175"/>
      <c r="W101" s="175"/>
      <c r="X101" s="175"/>
      <c r="Y101" s="175"/>
      <c r="Z101" s="175"/>
      <c r="AA101" s="175"/>
      <c r="AB101" s="175"/>
      <c r="AC101" s="175"/>
      <c r="AD101" s="175"/>
      <c r="AE101" s="175"/>
      <c r="AF101" s="175"/>
      <c r="AG101" s="175"/>
      <c r="AH101" s="175"/>
      <c r="AI101" s="175"/>
    </row>
    <row r="102" spans="1:35" x14ac:dyDescent="0.2">
      <c r="A102" s="175"/>
      <c r="B102" s="175"/>
      <c r="C102" s="175"/>
      <c r="D102" s="175"/>
      <c r="E102" s="175"/>
      <c r="F102" s="175"/>
      <c r="G102" s="175"/>
      <c r="H102" s="175"/>
      <c r="I102" s="175"/>
      <c r="J102" s="175"/>
      <c r="K102" s="175"/>
      <c r="L102" s="175"/>
      <c r="M102" s="175"/>
      <c r="N102" s="175"/>
      <c r="O102" s="175"/>
      <c r="P102" s="175"/>
      <c r="Q102" s="175"/>
      <c r="R102" s="175"/>
      <c r="S102" s="175"/>
      <c r="T102" s="175"/>
      <c r="U102" s="175"/>
      <c r="V102" s="175"/>
      <c r="W102" s="175"/>
      <c r="X102" s="175"/>
      <c r="Y102" s="175"/>
      <c r="Z102" s="175"/>
      <c r="AA102" s="175"/>
      <c r="AB102" s="175"/>
      <c r="AC102" s="175"/>
      <c r="AD102" s="175"/>
      <c r="AE102" s="175"/>
      <c r="AF102" s="175"/>
      <c r="AG102" s="175"/>
      <c r="AH102" s="175"/>
      <c r="AI102" s="175"/>
    </row>
    <row r="103" spans="1:35" x14ac:dyDescent="0.2">
      <c r="A103" s="175"/>
      <c r="B103" s="175"/>
      <c r="C103" s="175"/>
      <c r="D103" s="175"/>
      <c r="E103" s="175"/>
      <c r="F103" s="175"/>
      <c r="G103" s="175"/>
      <c r="H103" s="175"/>
      <c r="I103" s="175"/>
      <c r="J103" s="175"/>
      <c r="K103" s="175"/>
      <c r="L103" s="175"/>
      <c r="M103" s="175"/>
      <c r="N103" s="175"/>
      <c r="O103" s="175"/>
      <c r="P103" s="175"/>
      <c r="Q103" s="175"/>
      <c r="R103" s="175"/>
      <c r="S103" s="175"/>
      <c r="T103" s="175"/>
      <c r="U103" s="175"/>
      <c r="V103" s="175"/>
      <c r="W103" s="175"/>
      <c r="X103" s="175"/>
      <c r="Y103" s="175"/>
      <c r="Z103" s="175"/>
      <c r="AA103" s="175"/>
      <c r="AB103" s="175"/>
      <c r="AC103" s="175"/>
      <c r="AD103" s="175"/>
      <c r="AE103" s="175"/>
      <c r="AF103" s="175"/>
      <c r="AG103" s="175"/>
      <c r="AH103" s="175"/>
      <c r="AI103" s="175"/>
    </row>
    <row r="104" spans="1:35" x14ac:dyDescent="0.2">
      <c r="A104" s="175"/>
      <c r="B104" s="175"/>
      <c r="C104" s="175"/>
      <c r="D104" s="175"/>
      <c r="E104" s="175"/>
      <c r="F104" s="175"/>
      <c r="G104" s="175"/>
      <c r="H104" s="175"/>
      <c r="I104" s="175"/>
      <c r="J104" s="175"/>
      <c r="K104" s="175"/>
      <c r="L104" s="175"/>
      <c r="M104" s="175"/>
      <c r="N104" s="175"/>
      <c r="O104" s="175"/>
      <c r="P104" s="175"/>
      <c r="Q104" s="175"/>
      <c r="R104" s="175"/>
      <c r="S104" s="175"/>
      <c r="T104" s="175"/>
      <c r="U104" s="175"/>
      <c r="V104" s="175"/>
      <c r="W104" s="175"/>
      <c r="X104" s="175"/>
      <c r="Y104" s="175"/>
      <c r="Z104" s="175"/>
      <c r="AA104" s="175"/>
      <c r="AB104" s="175"/>
      <c r="AC104" s="175"/>
      <c r="AD104" s="175"/>
      <c r="AE104" s="175"/>
      <c r="AF104" s="175"/>
      <c r="AG104" s="175"/>
      <c r="AH104" s="175"/>
      <c r="AI104" s="175"/>
    </row>
    <row r="105" spans="1:35" x14ac:dyDescent="0.2">
      <c r="A105" s="175"/>
      <c r="B105" s="175"/>
      <c r="C105" s="175"/>
      <c r="D105" s="175"/>
      <c r="E105" s="175"/>
      <c r="F105" s="175"/>
      <c r="G105" s="175"/>
      <c r="H105" s="175"/>
      <c r="I105" s="175"/>
      <c r="J105" s="175"/>
      <c r="K105" s="175"/>
      <c r="L105" s="175"/>
      <c r="M105" s="175"/>
      <c r="N105" s="175"/>
      <c r="O105" s="175"/>
      <c r="P105" s="175"/>
      <c r="Q105" s="175"/>
      <c r="R105" s="175"/>
      <c r="S105" s="175"/>
      <c r="T105" s="175"/>
      <c r="U105" s="175"/>
      <c r="V105" s="175"/>
      <c r="W105" s="175"/>
      <c r="X105" s="175"/>
      <c r="Y105" s="175"/>
      <c r="Z105" s="175"/>
      <c r="AA105" s="175"/>
      <c r="AB105" s="175"/>
      <c r="AC105" s="175"/>
      <c r="AD105" s="175"/>
      <c r="AE105" s="175"/>
      <c r="AF105" s="175"/>
      <c r="AG105" s="175"/>
      <c r="AH105" s="175"/>
      <c r="AI105" s="175"/>
    </row>
    <row r="106" spans="1:35" x14ac:dyDescent="0.2">
      <c r="A106" s="175"/>
      <c r="B106" s="175"/>
      <c r="C106" s="175"/>
      <c r="D106" s="175"/>
      <c r="E106" s="175"/>
      <c r="F106" s="175"/>
      <c r="G106" s="175"/>
      <c r="H106" s="175"/>
      <c r="I106" s="175"/>
      <c r="J106" s="175"/>
      <c r="K106" s="175"/>
      <c r="L106" s="175"/>
      <c r="M106" s="175"/>
      <c r="N106" s="175"/>
      <c r="O106" s="175"/>
      <c r="P106" s="175"/>
      <c r="Q106" s="175"/>
      <c r="R106" s="175"/>
      <c r="S106" s="175"/>
      <c r="T106" s="175"/>
      <c r="U106" s="175"/>
      <c r="V106" s="175"/>
      <c r="W106" s="175"/>
      <c r="X106" s="175"/>
      <c r="Y106" s="175"/>
      <c r="Z106" s="175"/>
      <c r="AA106" s="175"/>
      <c r="AB106" s="175"/>
      <c r="AC106" s="175"/>
      <c r="AD106" s="175"/>
      <c r="AE106" s="175"/>
      <c r="AF106" s="175"/>
      <c r="AG106" s="175"/>
      <c r="AH106" s="175"/>
      <c r="AI106" s="175"/>
    </row>
    <row r="107" spans="1:35" x14ac:dyDescent="0.2">
      <c r="A107" s="175"/>
      <c r="B107" s="175"/>
      <c r="C107" s="175"/>
      <c r="D107" s="175"/>
      <c r="E107" s="175"/>
      <c r="F107" s="175"/>
      <c r="G107" s="175"/>
      <c r="H107" s="175"/>
      <c r="I107" s="175"/>
      <c r="J107" s="175"/>
      <c r="K107" s="175"/>
      <c r="L107" s="175"/>
      <c r="M107" s="175"/>
      <c r="N107" s="175"/>
      <c r="O107" s="175"/>
      <c r="P107" s="175"/>
      <c r="Q107" s="175"/>
      <c r="R107" s="175"/>
      <c r="S107" s="175"/>
      <c r="T107" s="175"/>
      <c r="U107" s="175"/>
      <c r="V107" s="175"/>
      <c r="W107" s="175"/>
      <c r="X107" s="175"/>
      <c r="Y107" s="175"/>
      <c r="Z107" s="175"/>
      <c r="AA107" s="175"/>
      <c r="AB107" s="175"/>
      <c r="AC107" s="175"/>
      <c r="AD107" s="175"/>
      <c r="AE107" s="175"/>
      <c r="AF107" s="175"/>
      <c r="AG107" s="175"/>
      <c r="AH107" s="175"/>
      <c r="AI107" s="175"/>
    </row>
    <row r="108" spans="1:35" x14ac:dyDescent="0.2">
      <c r="A108" s="175"/>
      <c r="B108" s="175"/>
      <c r="C108" s="175"/>
      <c r="D108" s="175"/>
      <c r="E108" s="175"/>
      <c r="F108" s="175"/>
      <c r="G108" s="175"/>
      <c r="H108" s="175"/>
      <c r="I108" s="175"/>
      <c r="J108" s="175"/>
      <c r="K108" s="175"/>
      <c r="L108" s="175"/>
      <c r="M108" s="175"/>
      <c r="N108" s="175"/>
      <c r="O108" s="175"/>
      <c r="P108" s="175"/>
      <c r="Q108" s="175"/>
      <c r="R108" s="175"/>
      <c r="S108" s="175"/>
      <c r="T108" s="175"/>
      <c r="U108" s="175"/>
      <c r="V108" s="175"/>
      <c r="W108" s="175"/>
      <c r="X108" s="175"/>
      <c r="Y108" s="175"/>
      <c r="Z108" s="175"/>
      <c r="AA108" s="175"/>
      <c r="AB108" s="175"/>
      <c r="AC108" s="175"/>
      <c r="AD108" s="175"/>
      <c r="AE108" s="175"/>
      <c r="AF108" s="175"/>
      <c r="AG108" s="175"/>
      <c r="AH108" s="175"/>
      <c r="AI108" s="175"/>
    </row>
    <row r="109" spans="1:35" x14ac:dyDescent="0.2">
      <c r="A109" s="175"/>
      <c r="B109" s="175"/>
      <c r="C109" s="175"/>
      <c r="D109" s="175"/>
      <c r="E109" s="175"/>
      <c r="F109" s="175"/>
      <c r="G109" s="175"/>
      <c r="H109" s="175"/>
      <c r="I109" s="175"/>
      <c r="J109" s="175"/>
      <c r="K109" s="175"/>
      <c r="L109" s="175"/>
      <c r="M109" s="175"/>
      <c r="N109" s="175"/>
      <c r="O109" s="175"/>
      <c r="P109" s="175"/>
      <c r="Q109" s="175"/>
      <c r="R109" s="175"/>
      <c r="S109" s="175"/>
      <c r="T109" s="175"/>
      <c r="U109" s="175"/>
      <c r="V109" s="175"/>
      <c r="W109" s="175"/>
      <c r="X109" s="175"/>
      <c r="Y109" s="175"/>
      <c r="Z109" s="175"/>
      <c r="AA109" s="175"/>
      <c r="AB109" s="175"/>
      <c r="AC109" s="175"/>
      <c r="AD109" s="175"/>
      <c r="AE109" s="175"/>
      <c r="AF109" s="175"/>
      <c r="AG109" s="175"/>
      <c r="AH109" s="175"/>
      <c r="AI109" s="175"/>
    </row>
    <row r="110" spans="1:35" x14ac:dyDescent="0.2">
      <c r="A110" s="175"/>
      <c r="B110" s="175"/>
      <c r="C110" s="175"/>
      <c r="D110" s="175"/>
      <c r="E110" s="175"/>
      <c r="F110" s="175"/>
      <c r="G110" s="175"/>
      <c r="H110" s="175"/>
      <c r="I110" s="175"/>
      <c r="J110" s="175"/>
      <c r="K110" s="175"/>
      <c r="L110" s="175"/>
      <c r="M110" s="175"/>
      <c r="N110" s="175"/>
      <c r="O110" s="175"/>
      <c r="P110" s="175"/>
      <c r="Q110" s="175"/>
      <c r="R110" s="175"/>
      <c r="S110" s="175"/>
      <c r="T110" s="175"/>
      <c r="U110" s="175"/>
      <c r="V110" s="175"/>
      <c r="W110" s="175"/>
      <c r="X110" s="175"/>
      <c r="Y110" s="175"/>
      <c r="Z110" s="175"/>
      <c r="AA110" s="175"/>
      <c r="AB110" s="175"/>
      <c r="AC110" s="175"/>
      <c r="AD110" s="175"/>
      <c r="AE110" s="175"/>
      <c r="AF110" s="175"/>
      <c r="AG110" s="175"/>
      <c r="AH110" s="175"/>
      <c r="AI110" s="175"/>
    </row>
    <row r="111" spans="1:35" x14ac:dyDescent="0.2">
      <c r="A111" s="175"/>
      <c r="B111" s="175"/>
      <c r="C111" s="175"/>
      <c r="D111" s="175"/>
      <c r="E111" s="175"/>
      <c r="F111" s="175"/>
      <c r="G111" s="175"/>
      <c r="H111" s="175"/>
      <c r="I111" s="175"/>
      <c r="J111" s="175"/>
      <c r="K111" s="175"/>
      <c r="L111" s="175"/>
      <c r="M111" s="175"/>
      <c r="N111" s="175"/>
      <c r="O111" s="175"/>
      <c r="P111" s="175"/>
      <c r="Q111" s="175"/>
      <c r="R111" s="175"/>
      <c r="S111" s="175"/>
      <c r="T111" s="175"/>
      <c r="U111" s="175"/>
      <c r="V111" s="175"/>
      <c r="W111" s="175"/>
      <c r="X111" s="175"/>
      <c r="Y111" s="175"/>
      <c r="Z111" s="175"/>
      <c r="AA111" s="175"/>
      <c r="AB111" s="175"/>
      <c r="AC111" s="175"/>
      <c r="AD111" s="175"/>
      <c r="AE111" s="175"/>
      <c r="AF111" s="175"/>
      <c r="AG111" s="175"/>
      <c r="AH111" s="175"/>
      <c r="AI111" s="175"/>
    </row>
    <row r="112" spans="1:35" x14ac:dyDescent="0.2">
      <c r="A112" s="175"/>
      <c r="B112" s="175"/>
      <c r="C112" s="175"/>
      <c r="D112" s="175"/>
      <c r="E112" s="175"/>
      <c r="F112" s="175"/>
      <c r="G112" s="175"/>
      <c r="H112" s="175"/>
      <c r="I112" s="175"/>
      <c r="J112" s="175"/>
      <c r="K112" s="175"/>
      <c r="L112" s="175"/>
      <c r="M112" s="175"/>
      <c r="N112" s="175"/>
      <c r="O112" s="175"/>
      <c r="P112" s="175"/>
      <c r="Q112" s="175"/>
      <c r="R112" s="175"/>
      <c r="S112" s="175"/>
      <c r="T112" s="175"/>
      <c r="U112" s="175"/>
      <c r="V112" s="175"/>
      <c r="W112" s="175"/>
      <c r="X112" s="175"/>
      <c r="Y112" s="175"/>
      <c r="Z112" s="175"/>
      <c r="AA112" s="175"/>
      <c r="AB112" s="175"/>
      <c r="AC112" s="175"/>
      <c r="AD112" s="175"/>
      <c r="AE112" s="175"/>
      <c r="AF112" s="175"/>
      <c r="AG112" s="175"/>
      <c r="AH112" s="175"/>
      <c r="AI112" s="175"/>
    </row>
    <row r="113" spans="1:35" x14ac:dyDescent="0.2">
      <c r="A113" s="175"/>
      <c r="B113" s="175"/>
      <c r="C113" s="175"/>
      <c r="D113" s="175"/>
      <c r="E113" s="175"/>
      <c r="F113" s="175"/>
      <c r="G113" s="175"/>
      <c r="H113" s="175"/>
      <c r="I113" s="175"/>
      <c r="J113" s="175"/>
      <c r="K113" s="175"/>
      <c r="L113" s="175"/>
      <c r="M113" s="175"/>
      <c r="N113" s="175"/>
      <c r="O113" s="175"/>
      <c r="P113" s="175"/>
      <c r="Q113" s="175"/>
      <c r="R113" s="175"/>
      <c r="S113" s="175"/>
      <c r="T113" s="175"/>
      <c r="U113" s="175"/>
      <c r="V113" s="175"/>
      <c r="W113" s="175"/>
      <c r="X113" s="175"/>
      <c r="Y113" s="175"/>
      <c r="Z113" s="175"/>
      <c r="AA113" s="175"/>
      <c r="AB113" s="175"/>
      <c r="AC113" s="175"/>
      <c r="AD113" s="175"/>
      <c r="AE113" s="175"/>
      <c r="AF113" s="175"/>
      <c r="AG113" s="175"/>
      <c r="AH113" s="175"/>
      <c r="AI113" s="175"/>
    </row>
    <row r="114" spans="1:35" x14ac:dyDescent="0.2">
      <c r="A114" s="175"/>
      <c r="B114" s="175"/>
      <c r="C114" s="175"/>
      <c r="D114" s="175"/>
      <c r="E114" s="175"/>
      <c r="F114" s="175"/>
      <c r="G114" s="175"/>
      <c r="H114" s="175"/>
      <c r="I114" s="175"/>
      <c r="J114" s="175"/>
      <c r="K114" s="175"/>
      <c r="L114" s="175"/>
      <c r="M114" s="175"/>
      <c r="N114" s="175"/>
      <c r="O114" s="175"/>
      <c r="P114" s="175"/>
      <c r="Q114" s="175"/>
      <c r="R114" s="175"/>
      <c r="S114" s="175"/>
      <c r="T114" s="175"/>
      <c r="U114" s="175"/>
      <c r="V114" s="175"/>
      <c r="W114" s="175"/>
      <c r="X114" s="175"/>
      <c r="Y114" s="175"/>
      <c r="Z114" s="175"/>
      <c r="AA114" s="175"/>
      <c r="AB114" s="175"/>
      <c r="AC114" s="175"/>
      <c r="AD114" s="175"/>
      <c r="AE114" s="175"/>
      <c r="AF114" s="175"/>
      <c r="AG114" s="175"/>
      <c r="AH114" s="175"/>
      <c r="AI114" s="175"/>
    </row>
    <row r="115" spans="1:35" x14ac:dyDescent="0.2">
      <c r="A115" s="175"/>
      <c r="B115" s="175"/>
      <c r="C115" s="175"/>
      <c r="D115" s="175"/>
      <c r="E115" s="175"/>
      <c r="F115" s="175"/>
      <c r="G115" s="175"/>
      <c r="H115" s="175"/>
      <c r="I115" s="175"/>
      <c r="J115" s="175"/>
      <c r="K115" s="175"/>
      <c r="L115" s="175"/>
      <c r="M115" s="175"/>
      <c r="N115" s="175"/>
      <c r="O115" s="175"/>
      <c r="P115" s="175"/>
      <c r="Q115" s="175"/>
      <c r="R115" s="175"/>
      <c r="S115" s="175"/>
      <c r="T115" s="175"/>
      <c r="U115" s="175"/>
      <c r="V115" s="175"/>
      <c r="W115" s="175"/>
      <c r="X115" s="175"/>
      <c r="Y115" s="175"/>
      <c r="Z115" s="175"/>
      <c r="AA115" s="175"/>
      <c r="AB115" s="175"/>
      <c r="AC115" s="175"/>
      <c r="AD115" s="175"/>
      <c r="AE115" s="175"/>
      <c r="AF115" s="175"/>
      <c r="AG115" s="175"/>
      <c r="AH115" s="175"/>
      <c r="AI115" s="175"/>
    </row>
    <row r="116" spans="1:35" x14ac:dyDescent="0.2">
      <c r="A116" s="175"/>
      <c r="B116" s="175"/>
      <c r="C116" s="175"/>
      <c r="D116" s="175"/>
      <c r="E116" s="175"/>
      <c r="F116" s="175"/>
      <c r="G116" s="175"/>
      <c r="H116" s="175"/>
      <c r="I116" s="175"/>
      <c r="J116" s="175"/>
      <c r="K116" s="175"/>
      <c r="L116" s="175"/>
      <c r="M116" s="175"/>
      <c r="N116" s="175"/>
      <c r="O116" s="175"/>
      <c r="P116" s="175"/>
      <c r="Q116" s="175"/>
      <c r="R116" s="175"/>
      <c r="S116" s="175"/>
      <c r="T116" s="175"/>
      <c r="U116" s="175"/>
      <c r="V116" s="175"/>
      <c r="W116" s="175"/>
      <c r="X116" s="175"/>
      <c r="Y116" s="175"/>
      <c r="Z116" s="175"/>
      <c r="AA116" s="175"/>
      <c r="AB116" s="175"/>
      <c r="AC116" s="175"/>
      <c r="AD116" s="175"/>
      <c r="AE116" s="175"/>
      <c r="AF116" s="175"/>
      <c r="AG116" s="175"/>
      <c r="AH116" s="175"/>
      <c r="AI116" s="175"/>
    </row>
    <row r="117" spans="1:35" x14ac:dyDescent="0.2">
      <c r="A117" s="175"/>
      <c r="B117" s="175"/>
      <c r="C117" s="175"/>
      <c r="D117" s="175"/>
      <c r="E117" s="175"/>
      <c r="F117" s="175"/>
      <c r="G117" s="175"/>
      <c r="H117" s="175"/>
      <c r="I117" s="175"/>
      <c r="J117" s="175"/>
      <c r="K117" s="175"/>
      <c r="L117" s="175"/>
      <c r="M117" s="175"/>
      <c r="N117" s="175"/>
      <c r="O117" s="175"/>
      <c r="P117" s="175"/>
      <c r="Q117" s="175"/>
      <c r="R117" s="175"/>
      <c r="S117" s="175"/>
      <c r="T117" s="175"/>
      <c r="U117" s="175"/>
      <c r="V117" s="175"/>
      <c r="W117" s="175"/>
      <c r="X117" s="175"/>
      <c r="Y117" s="175"/>
      <c r="Z117" s="175"/>
      <c r="AA117" s="175"/>
      <c r="AB117" s="175"/>
      <c r="AC117" s="175"/>
      <c r="AD117" s="175"/>
      <c r="AE117" s="175"/>
      <c r="AF117" s="175"/>
      <c r="AG117" s="175"/>
      <c r="AH117" s="175"/>
      <c r="AI117" s="175"/>
    </row>
    <row r="118" spans="1:35" x14ac:dyDescent="0.2">
      <c r="A118" s="175"/>
      <c r="B118" s="175"/>
      <c r="C118" s="175"/>
      <c r="D118" s="175"/>
      <c r="E118" s="175"/>
      <c r="F118" s="175"/>
      <c r="G118" s="175"/>
      <c r="H118" s="175"/>
      <c r="I118" s="175"/>
      <c r="J118" s="175"/>
      <c r="K118" s="175"/>
      <c r="L118" s="175"/>
      <c r="M118" s="175"/>
      <c r="N118" s="175"/>
      <c r="O118" s="175"/>
      <c r="P118" s="175"/>
      <c r="Q118" s="175"/>
      <c r="R118" s="175"/>
      <c r="S118" s="175"/>
      <c r="T118" s="175"/>
      <c r="U118" s="175"/>
      <c r="V118" s="175"/>
      <c r="W118" s="175"/>
      <c r="X118" s="175"/>
      <c r="Y118" s="175"/>
      <c r="Z118" s="175"/>
      <c r="AA118" s="175"/>
      <c r="AB118" s="175"/>
      <c r="AC118" s="175"/>
      <c r="AD118" s="175"/>
      <c r="AE118" s="175"/>
      <c r="AF118" s="175"/>
      <c r="AG118" s="175"/>
      <c r="AH118" s="175"/>
      <c r="AI118" s="175"/>
    </row>
    <row r="119" spans="1:35" x14ac:dyDescent="0.2">
      <c r="A119" s="175"/>
      <c r="B119" s="175"/>
      <c r="C119" s="175"/>
      <c r="D119" s="175"/>
      <c r="E119" s="175"/>
      <c r="F119" s="175"/>
      <c r="G119" s="175"/>
      <c r="H119" s="175"/>
      <c r="I119" s="175"/>
      <c r="J119" s="175"/>
      <c r="K119" s="175"/>
      <c r="L119" s="175"/>
      <c r="M119" s="175"/>
      <c r="N119" s="175"/>
      <c r="O119" s="175"/>
      <c r="P119" s="175"/>
      <c r="Q119" s="175"/>
      <c r="R119" s="175"/>
      <c r="S119" s="175"/>
      <c r="T119" s="175"/>
      <c r="U119" s="175"/>
      <c r="V119" s="175"/>
      <c r="W119" s="175"/>
      <c r="X119" s="175"/>
      <c r="Y119" s="175"/>
      <c r="Z119" s="175"/>
      <c r="AA119" s="175"/>
      <c r="AB119" s="175"/>
      <c r="AC119" s="175"/>
      <c r="AD119" s="175"/>
      <c r="AE119" s="175"/>
      <c r="AF119" s="175"/>
      <c r="AG119" s="175"/>
      <c r="AH119" s="175"/>
      <c r="AI119" s="175"/>
    </row>
    <row r="120" spans="1:35" x14ac:dyDescent="0.2">
      <c r="A120" s="175"/>
      <c r="B120" s="175"/>
      <c r="C120" s="175"/>
      <c r="D120" s="175"/>
      <c r="E120" s="175"/>
      <c r="F120" s="175"/>
      <c r="G120" s="175"/>
      <c r="H120" s="175"/>
      <c r="I120" s="175"/>
      <c r="J120" s="175"/>
      <c r="K120" s="175"/>
      <c r="L120" s="175"/>
      <c r="M120" s="175"/>
      <c r="N120" s="175"/>
      <c r="O120" s="175"/>
      <c r="P120" s="175"/>
      <c r="Q120" s="175"/>
      <c r="R120" s="175"/>
      <c r="S120" s="175"/>
      <c r="T120" s="175"/>
      <c r="U120" s="175"/>
      <c r="V120" s="175"/>
      <c r="W120" s="175"/>
      <c r="X120" s="175"/>
      <c r="Y120" s="175"/>
      <c r="Z120" s="175"/>
      <c r="AA120" s="175"/>
      <c r="AB120" s="175"/>
      <c r="AC120" s="175"/>
      <c r="AD120" s="175"/>
      <c r="AE120" s="175"/>
      <c r="AF120" s="175"/>
      <c r="AG120" s="175"/>
      <c r="AH120" s="175"/>
      <c r="AI120" s="175"/>
    </row>
    <row r="121" spans="1:35" x14ac:dyDescent="0.2">
      <c r="A121" s="175"/>
      <c r="B121" s="175"/>
      <c r="C121" s="175"/>
      <c r="D121" s="175"/>
      <c r="E121" s="175"/>
      <c r="F121" s="175"/>
      <c r="G121" s="175"/>
      <c r="H121" s="175"/>
      <c r="I121" s="175"/>
      <c r="J121" s="175"/>
      <c r="K121" s="175"/>
      <c r="L121" s="175"/>
      <c r="M121" s="175"/>
      <c r="N121" s="175"/>
      <c r="O121" s="175"/>
      <c r="P121" s="175"/>
      <c r="Q121" s="175"/>
      <c r="R121" s="175"/>
      <c r="S121" s="175"/>
      <c r="T121" s="175"/>
      <c r="U121" s="175"/>
      <c r="V121" s="175"/>
      <c r="W121" s="175"/>
      <c r="X121" s="175"/>
      <c r="Y121" s="175"/>
      <c r="Z121" s="175"/>
      <c r="AA121" s="175"/>
      <c r="AB121" s="175"/>
      <c r="AC121" s="175"/>
      <c r="AD121" s="175"/>
      <c r="AE121" s="175"/>
      <c r="AF121" s="175"/>
      <c r="AG121" s="175"/>
      <c r="AH121" s="175"/>
      <c r="AI121" s="175"/>
    </row>
    <row r="122" spans="1:35" x14ac:dyDescent="0.2">
      <c r="A122" s="175"/>
      <c r="B122" s="175"/>
      <c r="C122" s="175"/>
      <c r="D122" s="175"/>
      <c r="E122" s="175"/>
      <c r="F122" s="175"/>
      <c r="G122" s="175"/>
      <c r="H122" s="175"/>
      <c r="I122" s="175"/>
      <c r="J122" s="175"/>
      <c r="K122" s="175"/>
      <c r="L122" s="175"/>
      <c r="M122" s="175"/>
      <c r="N122" s="175"/>
      <c r="O122" s="175"/>
      <c r="P122" s="175"/>
      <c r="Q122" s="175"/>
      <c r="R122" s="175"/>
      <c r="S122" s="175"/>
      <c r="T122" s="175"/>
      <c r="U122" s="175"/>
      <c r="V122" s="175"/>
      <c r="W122" s="175"/>
      <c r="X122" s="175"/>
      <c r="Y122" s="175"/>
      <c r="Z122" s="175"/>
      <c r="AA122" s="175"/>
      <c r="AB122" s="175"/>
      <c r="AC122" s="175"/>
      <c r="AD122" s="175"/>
      <c r="AE122" s="175"/>
      <c r="AF122" s="175"/>
      <c r="AG122" s="175"/>
      <c r="AH122" s="175"/>
      <c r="AI122" s="175"/>
    </row>
    <row r="123" spans="1:35" x14ac:dyDescent="0.2">
      <c r="A123" s="175"/>
      <c r="B123" s="175"/>
      <c r="C123" s="175"/>
      <c r="D123" s="175"/>
      <c r="E123" s="175"/>
      <c r="F123" s="175"/>
      <c r="G123" s="175"/>
      <c r="H123" s="175"/>
      <c r="I123" s="175"/>
      <c r="J123" s="175"/>
      <c r="K123" s="175"/>
      <c r="L123" s="175"/>
      <c r="M123" s="175"/>
      <c r="N123" s="175"/>
      <c r="O123" s="175"/>
      <c r="P123" s="175"/>
      <c r="Q123" s="175"/>
      <c r="R123" s="175"/>
      <c r="S123" s="175"/>
      <c r="T123" s="175"/>
      <c r="U123" s="175"/>
      <c r="V123" s="175"/>
      <c r="W123" s="175"/>
      <c r="X123" s="175"/>
      <c r="Y123" s="175"/>
      <c r="Z123" s="175"/>
      <c r="AA123" s="175"/>
      <c r="AB123" s="175"/>
      <c r="AC123" s="175"/>
      <c r="AD123" s="175"/>
      <c r="AE123" s="175"/>
      <c r="AF123" s="175"/>
      <c r="AG123" s="175"/>
      <c r="AH123" s="175"/>
      <c r="AI123" s="175"/>
    </row>
    <row r="124" spans="1:35" x14ac:dyDescent="0.2">
      <c r="A124" s="175"/>
      <c r="B124" s="175"/>
      <c r="C124" s="175"/>
      <c r="D124" s="175"/>
      <c r="E124" s="175"/>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175"/>
      <c r="AG124" s="175"/>
      <c r="AH124" s="175"/>
      <c r="AI124" s="175"/>
    </row>
    <row r="125" spans="1:35" x14ac:dyDescent="0.2">
      <c r="A125" s="175"/>
      <c r="B125" s="175"/>
      <c r="C125" s="175"/>
      <c r="D125" s="175"/>
      <c r="E125" s="175"/>
      <c r="F125" s="175"/>
      <c r="G125" s="175"/>
      <c r="H125" s="175"/>
      <c r="I125" s="175"/>
      <c r="J125" s="175"/>
      <c r="K125" s="175"/>
      <c r="L125" s="175"/>
      <c r="M125" s="175"/>
      <c r="N125" s="175"/>
      <c r="O125" s="175"/>
      <c r="P125" s="175"/>
      <c r="Q125" s="175"/>
      <c r="R125" s="175"/>
      <c r="S125" s="175"/>
      <c r="T125" s="175"/>
      <c r="U125" s="175"/>
      <c r="V125" s="175"/>
      <c r="W125" s="175"/>
      <c r="X125" s="175"/>
      <c r="Y125" s="175"/>
      <c r="Z125" s="175"/>
      <c r="AA125" s="175"/>
      <c r="AB125" s="175"/>
      <c r="AC125" s="175"/>
      <c r="AD125" s="175"/>
      <c r="AE125" s="175"/>
      <c r="AF125" s="175"/>
      <c r="AG125" s="175"/>
      <c r="AH125" s="175"/>
      <c r="AI125" s="175"/>
    </row>
    <row r="126" spans="1:35" x14ac:dyDescent="0.2">
      <c r="A126" s="175"/>
      <c r="B126" s="175"/>
      <c r="C126" s="175"/>
      <c r="D126" s="175"/>
      <c r="E126" s="175"/>
      <c r="F126" s="175"/>
      <c r="G126" s="175"/>
      <c r="H126" s="175"/>
      <c r="I126" s="175"/>
      <c r="J126" s="175"/>
      <c r="K126" s="175"/>
      <c r="L126" s="175"/>
      <c r="M126" s="175"/>
      <c r="N126" s="175"/>
      <c r="O126" s="175"/>
      <c r="P126" s="175"/>
      <c r="Q126" s="175"/>
      <c r="R126" s="175"/>
      <c r="S126" s="175"/>
      <c r="T126" s="175"/>
      <c r="U126" s="175"/>
      <c r="V126" s="175"/>
      <c r="W126" s="175"/>
      <c r="X126" s="175"/>
      <c r="Y126" s="175"/>
      <c r="Z126" s="175"/>
      <c r="AA126" s="175"/>
      <c r="AB126" s="175"/>
      <c r="AC126" s="175"/>
      <c r="AD126" s="175"/>
      <c r="AE126" s="175"/>
      <c r="AF126" s="175"/>
      <c r="AG126" s="175"/>
      <c r="AH126" s="175"/>
      <c r="AI126" s="175"/>
    </row>
    <row r="127" spans="1:35" x14ac:dyDescent="0.2">
      <c r="A127" s="175"/>
      <c r="B127" s="175"/>
      <c r="C127" s="175"/>
      <c r="D127" s="175"/>
      <c r="E127" s="175"/>
      <c r="F127" s="175"/>
      <c r="G127" s="175"/>
      <c r="H127" s="175"/>
      <c r="I127" s="175"/>
      <c r="J127" s="175"/>
      <c r="K127" s="175"/>
      <c r="L127" s="175"/>
      <c r="M127" s="175"/>
      <c r="N127" s="175"/>
      <c r="O127" s="175"/>
      <c r="P127" s="175"/>
      <c r="Q127" s="175"/>
      <c r="R127" s="175"/>
      <c r="S127" s="175"/>
      <c r="T127" s="175"/>
      <c r="U127" s="175"/>
      <c r="V127" s="175"/>
      <c r="W127" s="175"/>
      <c r="X127" s="175"/>
      <c r="Y127" s="175"/>
      <c r="Z127" s="175"/>
      <c r="AA127" s="175"/>
      <c r="AB127" s="175"/>
      <c r="AC127" s="175"/>
      <c r="AD127" s="175"/>
      <c r="AE127" s="175"/>
      <c r="AF127" s="175"/>
      <c r="AG127" s="175"/>
      <c r="AH127" s="175"/>
      <c r="AI127" s="175"/>
    </row>
    <row r="128" spans="1:35" x14ac:dyDescent="0.2">
      <c r="A128" s="175"/>
      <c r="B128" s="175"/>
      <c r="C128" s="175"/>
      <c r="D128" s="175"/>
      <c r="E128" s="175"/>
      <c r="F128" s="175"/>
      <c r="G128" s="175"/>
      <c r="H128" s="175"/>
      <c r="I128" s="175"/>
      <c r="J128" s="175"/>
      <c r="K128" s="175"/>
      <c r="L128" s="175"/>
      <c r="M128" s="175"/>
      <c r="N128" s="175"/>
      <c r="O128" s="175"/>
      <c r="P128" s="175"/>
      <c r="Q128" s="175"/>
      <c r="R128" s="175"/>
      <c r="S128" s="175"/>
      <c r="T128" s="175"/>
      <c r="U128" s="175"/>
      <c r="V128" s="175"/>
      <c r="W128" s="175"/>
      <c r="X128" s="175"/>
      <c r="Y128" s="175"/>
      <c r="Z128" s="175"/>
      <c r="AA128" s="175"/>
      <c r="AB128" s="175"/>
      <c r="AC128" s="175"/>
      <c r="AD128" s="175"/>
      <c r="AE128" s="175"/>
      <c r="AF128" s="175"/>
      <c r="AG128" s="175"/>
      <c r="AH128" s="175"/>
      <c r="AI128" s="175"/>
    </row>
    <row r="129" spans="1:35" x14ac:dyDescent="0.2">
      <c r="A129" s="175"/>
      <c r="B129" s="175"/>
      <c r="C129" s="175"/>
      <c r="D129" s="175"/>
      <c r="E129" s="175"/>
      <c r="F129" s="175"/>
      <c r="G129" s="175"/>
      <c r="H129" s="175"/>
      <c r="I129" s="175"/>
      <c r="J129" s="175"/>
      <c r="K129" s="175"/>
      <c r="L129" s="175"/>
      <c r="M129" s="175"/>
      <c r="N129" s="175"/>
      <c r="O129" s="175"/>
      <c r="P129" s="175"/>
      <c r="Q129" s="175"/>
      <c r="R129" s="175"/>
      <c r="S129" s="175"/>
      <c r="T129" s="175"/>
      <c r="U129" s="175"/>
      <c r="V129" s="175"/>
      <c r="W129" s="175"/>
      <c r="X129" s="175"/>
      <c r="Y129" s="175"/>
      <c r="Z129" s="175"/>
      <c r="AA129" s="175"/>
      <c r="AB129" s="175"/>
      <c r="AC129" s="175"/>
      <c r="AD129" s="175"/>
      <c r="AE129" s="175"/>
      <c r="AF129" s="175"/>
      <c r="AG129" s="175"/>
      <c r="AH129" s="175"/>
      <c r="AI129" s="175"/>
    </row>
    <row r="130" spans="1:35" x14ac:dyDescent="0.2">
      <c r="A130" s="175"/>
      <c r="B130" s="175"/>
      <c r="C130" s="175"/>
      <c r="D130" s="175"/>
      <c r="E130" s="175"/>
      <c r="F130" s="175"/>
      <c r="G130" s="175"/>
      <c r="H130" s="175"/>
      <c r="I130" s="175"/>
      <c r="J130" s="175"/>
      <c r="K130" s="175"/>
      <c r="L130" s="175"/>
      <c r="M130" s="175"/>
      <c r="N130" s="175"/>
      <c r="O130" s="175"/>
      <c r="P130" s="175"/>
      <c r="Q130" s="175"/>
      <c r="R130" s="175"/>
      <c r="S130" s="175"/>
      <c r="T130" s="175"/>
      <c r="U130" s="175"/>
      <c r="V130" s="175"/>
      <c r="W130" s="175"/>
      <c r="X130" s="175"/>
      <c r="Y130" s="175"/>
      <c r="Z130" s="175"/>
      <c r="AA130" s="175"/>
      <c r="AB130" s="175"/>
      <c r="AC130" s="175"/>
      <c r="AD130" s="175"/>
      <c r="AE130" s="175"/>
      <c r="AF130" s="175"/>
      <c r="AG130" s="175"/>
      <c r="AH130" s="175"/>
      <c r="AI130" s="175"/>
    </row>
    <row r="131" spans="1:35" x14ac:dyDescent="0.2">
      <c r="A131" s="175"/>
      <c r="B131" s="175"/>
      <c r="C131" s="175"/>
      <c r="D131" s="175"/>
      <c r="E131" s="175"/>
      <c r="F131" s="175"/>
      <c r="G131" s="175"/>
      <c r="H131" s="175"/>
      <c r="I131" s="175"/>
      <c r="J131" s="175"/>
      <c r="K131" s="175"/>
      <c r="L131" s="175"/>
      <c r="M131" s="175"/>
      <c r="N131" s="175"/>
      <c r="O131" s="175"/>
      <c r="P131" s="175"/>
      <c r="Q131" s="175"/>
      <c r="R131" s="175"/>
      <c r="S131" s="175"/>
      <c r="T131" s="175"/>
      <c r="U131" s="175"/>
      <c r="V131" s="175"/>
      <c r="W131" s="175"/>
      <c r="X131" s="175"/>
      <c r="Y131" s="175"/>
      <c r="Z131" s="175"/>
      <c r="AA131" s="175"/>
      <c r="AB131" s="175"/>
      <c r="AC131" s="175"/>
      <c r="AD131" s="175"/>
      <c r="AE131" s="175"/>
      <c r="AF131" s="175"/>
      <c r="AG131" s="175"/>
      <c r="AH131" s="175"/>
      <c r="AI131" s="175"/>
    </row>
    <row r="132" spans="1:35" x14ac:dyDescent="0.2">
      <c r="A132" s="175"/>
      <c r="B132" s="175"/>
      <c r="C132" s="175"/>
      <c r="D132" s="175"/>
      <c r="E132" s="175"/>
      <c r="F132" s="175"/>
      <c r="G132" s="175"/>
      <c r="H132" s="175"/>
      <c r="I132" s="175"/>
      <c r="J132" s="175"/>
      <c r="K132" s="175"/>
      <c r="L132" s="175"/>
      <c r="M132" s="175"/>
      <c r="N132" s="175"/>
      <c r="O132" s="175"/>
      <c r="P132" s="175"/>
      <c r="Q132" s="175"/>
      <c r="R132" s="175"/>
      <c r="S132" s="175"/>
      <c r="T132" s="175"/>
      <c r="U132" s="175"/>
      <c r="V132" s="175"/>
      <c r="W132" s="175"/>
      <c r="X132" s="175"/>
      <c r="Y132" s="175"/>
      <c r="Z132" s="175"/>
      <c r="AA132" s="175"/>
      <c r="AB132" s="175"/>
      <c r="AC132" s="175"/>
      <c r="AD132" s="175"/>
      <c r="AE132" s="175"/>
      <c r="AF132" s="175"/>
      <c r="AG132" s="175"/>
      <c r="AH132" s="175"/>
      <c r="AI132" s="175"/>
    </row>
    <row r="133" spans="1:35" x14ac:dyDescent="0.2">
      <c r="A133" s="175"/>
      <c r="B133" s="175"/>
      <c r="C133" s="175"/>
      <c r="D133" s="175"/>
      <c r="E133" s="175"/>
      <c r="F133" s="175"/>
      <c r="G133" s="175"/>
      <c r="H133" s="175"/>
      <c r="I133" s="175"/>
      <c r="J133" s="175"/>
      <c r="K133" s="175"/>
      <c r="L133" s="175"/>
      <c r="M133" s="175"/>
      <c r="N133" s="175"/>
      <c r="O133" s="175"/>
      <c r="P133" s="175"/>
      <c r="Q133" s="175"/>
      <c r="R133" s="175"/>
      <c r="S133" s="175"/>
      <c r="T133" s="175"/>
      <c r="U133" s="175"/>
      <c r="V133" s="175"/>
      <c r="W133" s="175"/>
      <c r="X133" s="175"/>
      <c r="Y133" s="175"/>
      <c r="Z133" s="175"/>
      <c r="AA133" s="175"/>
      <c r="AB133" s="175"/>
      <c r="AC133" s="175"/>
      <c r="AD133" s="175"/>
      <c r="AE133" s="175"/>
      <c r="AF133" s="175"/>
      <c r="AG133" s="175"/>
      <c r="AH133" s="175"/>
      <c r="AI133" s="175"/>
    </row>
    <row r="134" spans="1:35" x14ac:dyDescent="0.2">
      <c r="A134" s="175"/>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5"/>
      <c r="Z134" s="175"/>
      <c r="AA134" s="175"/>
      <c r="AB134" s="175"/>
      <c r="AC134" s="175"/>
      <c r="AD134" s="175"/>
      <c r="AE134" s="175"/>
      <c r="AF134" s="175"/>
      <c r="AG134" s="175"/>
      <c r="AH134" s="175"/>
      <c r="AI134" s="175"/>
    </row>
    <row r="135" spans="1:35" x14ac:dyDescent="0.2">
      <c r="A135" s="175"/>
      <c r="B135" s="175"/>
      <c r="C135" s="175"/>
      <c r="D135" s="175"/>
      <c r="E135" s="175"/>
      <c r="F135" s="175"/>
      <c r="G135" s="175"/>
      <c r="H135" s="175"/>
      <c r="I135" s="175"/>
      <c r="J135" s="175"/>
      <c r="K135" s="175"/>
      <c r="L135" s="175"/>
      <c r="M135" s="175"/>
      <c r="N135" s="175"/>
      <c r="O135" s="175"/>
      <c r="P135" s="175"/>
      <c r="Q135" s="175"/>
      <c r="R135" s="175"/>
      <c r="S135" s="175"/>
      <c r="T135" s="175"/>
      <c r="U135" s="175"/>
      <c r="V135" s="175"/>
      <c r="W135" s="175"/>
      <c r="X135" s="175"/>
      <c r="Y135" s="175"/>
      <c r="Z135" s="175"/>
      <c r="AA135" s="175"/>
      <c r="AB135" s="175"/>
      <c r="AC135" s="175"/>
      <c r="AD135" s="175"/>
      <c r="AE135" s="175"/>
      <c r="AF135" s="175"/>
      <c r="AG135" s="175"/>
      <c r="AH135" s="175"/>
      <c r="AI135" s="175"/>
    </row>
    <row r="136" spans="1:35" x14ac:dyDescent="0.2">
      <c r="A136" s="175"/>
      <c r="B136" s="175"/>
      <c r="C136" s="175"/>
      <c r="D136" s="175"/>
      <c r="E136" s="175"/>
      <c r="F136" s="175"/>
      <c r="G136" s="175"/>
      <c r="H136" s="175"/>
      <c r="I136" s="175"/>
      <c r="J136" s="175"/>
      <c r="K136" s="175"/>
      <c r="L136" s="175"/>
      <c r="M136" s="175"/>
      <c r="N136" s="175"/>
      <c r="O136" s="175"/>
      <c r="P136" s="175"/>
      <c r="Q136" s="175"/>
      <c r="R136" s="175"/>
      <c r="S136" s="175"/>
      <c r="T136" s="175"/>
      <c r="U136" s="175"/>
      <c r="V136" s="175"/>
      <c r="W136" s="175"/>
      <c r="X136" s="175"/>
      <c r="Y136" s="175"/>
      <c r="Z136" s="175"/>
      <c r="AA136" s="175"/>
      <c r="AB136" s="175"/>
      <c r="AC136" s="175"/>
      <c r="AD136" s="175"/>
      <c r="AE136" s="175"/>
      <c r="AF136" s="175"/>
      <c r="AG136" s="175"/>
      <c r="AH136" s="175"/>
      <c r="AI136" s="175"/>
    </row>
    <row r="137" spans="1:35" x14ac:dyDescent="0.2">
      <c r="A137" s="175"/>
      <c r="B137" s="175"/>
      <c r="C137" s="175"/>
      <c r="D137" s="175"/>
      <c r="E137" s="175"/>
      <c r="F137" s="175"/>
      <c r="G137" s="175"/>
      <c r="H137" s="175"/>
      <c r="I137" s="175"/>
      <c r="J137" s="175"/>
      <c r="K137" s="175"/>
      <c r="L137" s="175"/>
      <c r="M137" s="175"/>
      <c r="N137" s="175"/>
      <c r="O137" s="175"/>
      <c r="P137" s="175"/>
      <c r="Q137" s="175"/>
      <c r="R137" s="175"/>
      <c r="S137" s="175"/>
      <c r="T137" s="175"/>
      <c r="U137" s="175"/>
      <c r="V137" s="175"/>
      <c r="W137" s="175"/>
      <c r="X137" s="175"/>
      <c r="Y137" s="175"/>
      <c r="Z137" s="175"/>
      <c r="AA137" s="175"/>
      <c r="AB137" s="175"/>
      <c r="AC137" s="175"/>
      <c r="AD137" s="175"/>
      <c r="AE137" s="175"/>
      <c r="AF137" s="175"/>
      <c r="AG137" s="175"/>
      <c r="AH137" s="175"/>
      <c r="AI137" s="175"/>
    </row>
    <row r="138" spans="1:35" x14ac:dyDescent="0.2">
      <c r="A138" s="175"/>
      <c r="B138" s="175"/>
      <c r="C138" s="175"/>
      <c r="D138" s="175"/>
      <c r="E138" s="175"/>
      <c r="F138" s="175"/>
      <c r="G138" s="175"/>
      <c r="H138" s="175"/>
      <c r="I138" s="175"/>
      <c r="J138" s="175"/>
      <c r="K138" s="175"/>
      <c r="L138" s="175"/>
      <c r="M138" s="175"/>
      <c r="N138" s="175"/>
      <c r="O138" s="175"/>
      <c r="P138" s="175"/>
      <c r="Q138" s="175"/>
      <c r="R138" s="175"/>
      <c r="S138" s="175"/>
      <c r="T138" s="175"/>
      <c r="U138" s="175"/>
      <c r="V138" s="175"/>
      <c r="W138" s="175"/>
      <c r="X138" s="175"/>
      <c r="Y138" s="175"/>
      <c r="Z138" s="175"/>
      <c r="AA138" s="175"/>
      <c r="AB138" s="175"/>
      <c r="AC138" s="175"/>
      <c r="AD138" s="175"/>
      <c r="AE138" s="175"/>
      <c r="AF138" s="175"/>
      <c r="AG138" s="175"/>
      <c r="AH138" s="175"/>
      <c r="AI138" s="175"/>
    </row>
    <row r="139" spans="1:35" x14ac:dyDescent="0.2">
      <c r="A139" s="175"/>
      <c r="B139" s="175"/>
      <c r="C139" s="175"/>
      <c r="D139" s="175"/>
      <c r="E139" s="175"/>
      <c r="F139" s="175"/>
      <c r="G139" s="175"/>
      <c r="H139" s="175"/>
      <c r="I139" s="175"/>
      <c r="J139" s="175"/>
      <c r="K139" s="175"/>
      <c r="L139" s="175"/>
      <c r="M139" s="175"/>
      <c r="N139" s="175"/>
      <c r="O139" s="175"/>
      <c r="P139" s="175"/>
      <c r="Q139" s="175"/>
      <c r="R139" s="175"/>
      <c r="S139" s="175"/>
      <c r="T139" s="175"/>
      <c r="U139" s="175"/>
      <c r="V139" s="175"/>
      <c r="W139" s="175"/>
      <c r="X139" s="175"/>
      <c r="Y139" s="175"/>
      <c r="Z139" s="175"/>
      <c r="AA139" s="175"/>
      <c r="AB139" s="175"/>
      <c r="AC139" s="175"/>
      <c r="AD139" s="175"/>
      <c r="AE139" s="175"/>
      <c r="AF139" s="175"/>
      <c r="AG139" s="175"/>
      <c r="AH139" s="175"/>
      <c r="AI139" s="175"/>
    </row>
    <row r="140" spans="1:35" x14ac:dyDescent="0.2">
      <c r="A140" s="175"/>
      <c r="B140" s="175"/>
      <c r="C140" s="175"/>
      <c r="D140" s="175"/>
      <c r="E140" s="175"/>
      <c r="F140" s="175"/>
      <c r="G140" s="175"/>
      <c r="H140" s="175"/>
      <c r="I140" s="175"/>
      <c r="J140" s="175"/>
      <c r="K140" s="175"/>
      <c r="L140" s="175"/>
      <c r="M140" s="175"/>
      <c r="N140" s="175"/>
      <c r="O140" s="175"/>
      <c r="P140" s="175"/>
      <c r="Q140" s="175"/>
      <c r="R140" s="175"/>
      <c r="S140" s="175"/>
      <c r="T140" s="175"/>
      <c r="U140" s="175"/>
      <c r="V140" s="175"/>
      <c r="W140" s="175"/>
      <c r="X140" s="175"/>
      <c r="Y140" s="175"/>
      <c r="Z140" s="175"/>
      <c r="AA140" s="175"/>
      <c r="AB140" s="175"/>
      <c r="AC140" s="175"/>
      <c r="AD140" s="175"/>
      <c r="AE140" s="175"/>
      <c r="AF140" s="175"/>
      <c r="AG140" s="175"/>
      <c r="AH140" s="175"/>
      <c r="AI140" s="175"/>
    </row>
    <row r="141" spans="1:35" x14ac:dyDescent="0.2">
      <c r="A141" s="175"/>
      <c r="B141" s="175"/>
      <c r="C141" s="175"/>
      <c r="D141" s="175"/>
      <c r="E141" s="175"/>
      <c r="F141" s="175"/>
      <c r="G141" s="175"/>
      <c r="H141" s="175"/>
      <c r="I141" s="175"/>
      <c r="J141" s="175"/>
      <c r="K141" s="175"/>
      <c r="L141" s="175"/>
      <c r="M141" s="175"/>
      <c r="N141" s="175"/>
      <c r="O141" s="175"/>
      <c r="P141" s="175"/>
      <c r="Q141" s="175"/>
      <c r="R141" s="175"/>
      <c r="S141" s="175"/>
      <c r="T141" s="175"/>
      <c r="U141" s="175"/>
      <c r="V141" s="175"/>
      <c r="W141" s="175"/>
      <c r="X141" s="175"/>
      <c r="Y141" s="175"/>
      <c r="Z141" s="175"/>
      <c r="AA141" s="175"/>
      <c r="AB141" s="175"/>
      <c r="AC141" s="175"/>
      <c r="AD141" s="175"/>
      <c r="AE141" s="175"/>
      <c r="AF141" s="175"/>
      <c r="AG141" s="175"/>
      <c r="AH141" s="175"/>
      <c r="AI141" s="175"/>
    </row>
    <row r="142" spans="1:35" x14ac:dyDescent="0.2">
      <c r="A142" s="175"/>
      <c r="B142" s="175"/>
      <c r="C142" s="175"/>
      <c r="D142" s="175"/>
      <c r="E142" s="175"/>
      <c r="F142" s="175"/>
      <c r="G142" s="175"/>
      <c r="H142" s="175"/>
      <c r="I142" s="175"/>
      <c r="J142" s="175"/>
      <c r="K142" s="175"/>
      <c r="L142" s="175"/>
      <c r="M142" s="175"/>
      <c r="N142" s="175"/>
      <c r="O142" s="175"/>
      <c r="P142" s="175"/>
      <c r="Q142" s="175"/>
      <c r="R142" s="175"/>
      <c r="S142" s="175"/>
      <c r="T142" s="175"/>
      <c r="U142" s="175"/>
      <c r="V142" s="175"/>
      <c r="W142" s="175"/>
      <c r="X142" s="175"/>
      <c r="Y142" s="175"/>
      <c r="Z142" s="175"/>
      <c r="AA142" s="175"/>
      <c r="AB142" s="175"/>
      <c r="AC142" s="175"/>
      <c r="AD142" s="175"/>
      <c r="AE142" s="175"/>
      <c r="AF142" s="175"/>
      <c r="AG142" s="175"/>
      <c r="AH142" s="175"/>
      <c r="AI142" s="175"/>
    </row>
    <row r="143" spans="1:35" x14ac:dyDescent="0.2">
      <c r="A143" s="175"/>
      <c r="B143" s="175"/>
      <c r="C143" s="175"/>
      <c r="D143" s="175"/>
      <c r="E143" s="175"/>
      <c r="F143" s="175"/>
      <c r="G143" s="175"/>
      <c r="H143" s="175"/>
      <c r="I143" s="175"/>
      <c r="J143" s="175"/>
      <c r="K143" s="175"/>
      <c r="L143" s="175"/>
      <c r="M143" s="175"/>
      <c r="N143" s="175"/>
      <c r="O143" s="175"/>
      <c r="P143" s="175"/>
      <c r="Q143" s="175"/>
      <c r="R143" s="175"/>
      <c r="S143" s="175"/>
      <c r="T143" s="175"/>
      <c r="U143" s="175"/>
      <c r="V143" s="175"/>
      <c r="W143" s="175"/>
      <c r="X143" s="175"/>
      <c r="Y143" s="175"/>
      <c r="Z143" s="175"/>
      <c r="AA143" s="175"/>
      <c r="AB143" s="175"/>
      <c r="AC143" s="175"/>
      <c r="AD143" s="175"/>
      <c r="AE143" s="175"/>
      <c r="AF143" s="175"/>
      <c r="AG143" s="175"/>
      <c r="AH143" s="175"/>
      <c r="AI143" s="175"/>
    </row>
    <row r="144" spans="1:35" x14ac:dyDescent="0.2">
      <c r="A144" s="175"/>
      <c r="B144" s="175"/>
      <c r="C144" s="175"/>
      <c r="D144" s="175"/>
      <c r="E144" s="175"/>
      <c r="F144" s="175"/>
      <c r="G144" s="175"/>
      <c r="H144" s="175"/>
      <c r="I144" s="175"/>
      <c r="J144" s="175"/>
      <c r="K144" s="175"/>
      <c r="L144" s="175"/>
      <c r="M144" s="175"/>
      <c r="N144" s="175"/>
      <c r="O144" s="175"/>
      <c r="P144" s="175"/>
      <c r="Q144" s="175"/>
      <c r="R144" s="175"/>
      <c r="S144" s="175"/>
      <c r="T144" s="175"/>
      <c r="U144" s="175"/>
      <c r="V144" s="175"/>
      <c r="W144" s="175"/>
      <c r="X144" s="175"/>
      <c r="Y144" s="175"/>
      <c r="Z144" s="175"/>
      <c r="AA144" s="175"/>
      <c r="AB144" s="175"/>
      <c r="AC144" s="175"/>
      <c r="AD144" s="175"/>
      <c r="AE144" s="175"/>
      <c r="AF144" s="175"/>
      <c r="AG144" s="175"/>
      <c r="AH144" s="175"/>
      <c r="AI144" s="175"/>
    </row>
    <row r="145" spans="1:35" x14ac:dyDescent="0.2">
      <c r="A145" s="175"/>
      <c r="B145" s="175"/>
      <c r="C145" s="175"/>
      <c r="D145" s="175"/>
      <c r="E145" s="175"/>
      <c r="F145" s="175"/>
      <c r="G145" s="175"/>
      <c r="H145" s="175"/>
      <c r="I145" s="175"/>
      <c r="J145" s="175"/>
      <c r="K145" s="175"/>
      <c r="L145" s="175"/>
      <c r="M145" s="175"/>
      <c r="N145" s="175"/>
      <c r="O145" s="175"/>
      <c r="P145" s="175"/>
      <c r="Q145" s="175"/>
      <c r="R145" s="175"/>
      <c r="S145" s="175"/>
      <c r="T145" s="175"/>
      <c r="U145" s="175"/>
      <c r="V145" s="175"/>
      <c r="W145" s="175"/>
      <c r="X145" s="175"/>
      <c r="Y145" s="175"/>
      <c r="Z145" s="175"/>
      <c r="AA145" s="175"/>
      <c r="AB145" s="175"/>
      <c r="AC145" s="175"/>
      <c r="AD145" s="175"/>
      <c r="AE145" s="175"/>
      <c r="AF145" s="175"/>
      <c r="AG145" s="175"/>
      <c r="AH145" s="175"/>
      <c r="AI145" s="175"/>
    </row>
    <row r="146" spans="1:35" x14ac:dyDescent="0.2">
      <c r="A146" s="175"/>
      <c r="B146" s="175"/>
      <c r="C146" s="175"/>
      <c r="D146" s="175"/>
      <c r="E146" s="175"/>
      <c r="F146" s="175"/>
      <c r="G146" s="175"/>
      <c r="H146" s="175"/>
      <c r="I146" s="175"/>
      <c r="J146" s="175"/>
      <c r="K146" s="175"/>
      <c r="L146" s="175"/>
      <c r="M146" s="175"/>
      <c r="N146" s="175"/>
      <c r="O146" s="175"/>
      <c r="P146" s="175"/>
      <c r="Q146" s="175"/>
      <c r="R146" s="175"/>
      <c r="S146" s="175"/>
      <c r="T146" s="175"/>
      <c r="U146" s="175"/>
      <c r="V146" s="175"/>
      <c r="W146" s="175"/>
      <c r="X146" s="175"/>
      <c r="Y146" s="175"/>
      <c r="Z146" s="175"/>
      <c r="AA146" s="175"/>
      <c r="AB146" s="175"/>
      <c r="AC146" s="175"/>
      <c r="AD146" s="175"/>
      <c r="AE146" s="175"/>
      <c r="AF146" s="175"/>
      <c r="AG146" s="175"/>
      <c r="AH146" s="175"/>
      <c r="AI146" s="175"/>
    </row>
    <row r="147" spans="1:35" x14ac:dyDescent="0.2">
      <c r="A147" s="175"/>
      <c r="B147" s="175"/>
      <c r="C147" s="175"/>
      <c r="D147" s="175"/>
      <c r="E147" s="175"/>
      <c r="F147" s="175"/>
      <c r="G147" s="175"/>
      <c r="H147" s="175"/>
      <c r="I147" s="175"/>
      <c r="J147" s="175"/>
      <c r="K147" s="175"/>
      <c r="L147" s="175"/>
      <c r="M147" s="175"/>
      <c r="N147" s="175"/>
      <c r="O147" s="175"/>
      <c r="P147" s="175"/>
      <c r="Q147" s="175"/>
      <c r="R147" s="175"/>
      <c r="S147" s="175"/>
      <c r="T147" s="175"/>
      <c r="U147" s="175"/>
      <c r="V147" s="175"/>
      <c r="W147" s="175"/>
      <c r="X147" s="175"/>
      <c r="Y147" s="175"/>
      <c r="Z147" s="175"/>
      <c r="AA147" s="175"/>
      <c r="AB147" s="175"/>
      <c r="AC147" s="175"/>
      <c r="AD147" s="175"/>
      <c r="AE147" s="175"/>
      <c r="AF147" s="175"/>
      <c r="AG147" s="175"/>
      <c r="AH147" s="175"/>
      <c r="AI147" s="175"/>
    </row>
    <row r="148" spans="1:35" x14ac:dyDescent="0.2">
      <c r="A148" s="175"/>
      <c r="B148" s="175"/>
      <c r="C148" s="175"/>
      <c r="D148" s="175"/>
      <c r="E148" s="175"/>
      <c r="F148" s="175"/>
      <c r="G148" s="175"/>
      <c r="H148" s="175"/>
      <c r="I148" s="175"/>
      <c r="J148" s="175"/>
      <c r="K148" s="175"/>
      <c r="L148" s="175"/>
      <c r="M148" s="175"/>
      <c r="N148" s="175"/>
      <c r="O148" s="175"/>
      <c r="P148" s="175"/>
      <c r="Q148" s="175"/>
      <c r="R148" s="175"/>
      <c r="S148" s="175"/>
      <c r="T148" s="175"/>
      <c r="U148" s="175"/>
      <c r="V148" s="175"/>
      <c r="W148" s="175"/>
      <c r="X148" s="175"/>
      <c r="Y148" s="175"/>
      <c r="Z148" s="175"/>
      <c r="AA148" s="175"/>
      <c r="AB148" s="175"/>
      <c r="AC148" s="175"/>
      <c r="AD148" s="175"/>
      <c r="AE148" s="175"/>
      <c r="AF148" s="175"/>
      <c r="AG148" s="175"/>
      <c r="AH148" s="175"/>
      <c r="AI148" s="175"/>
    </row>
    <row r="149" spans="1:35" x14ac:dyDescent="0.2">
      <c r="A149" s="175"/>
      <c r="B149" s="175"/>
      <c r="C149" s="175"/>
      <c r="D149" s="175"/>
      <c r="E149" s="175"/>
      <c r="F149" s="175"/>
      <c r="G149" s="175"/>
      <c r="H149" s="175"/>
      <c r="I149" s="175"/>
      <c r="J149" s="175"/>
      <c r="K149" s="175"/>
      <c r="L149" s="175"/>
      <c r="M149" s="175"/>
      <c r="N149" s="175"/>
      <c r="O149" s="175"/>
      <c r="P149" s="175"/>
      <c r="Q149" s="175"/>
      <c r="R149" s="175"/>
      <c r="S149" s="175"/>
      <c r="T149" s="175"/>
      <c r="U149" s="175"/>
      <c r="V149" s="175"/>
      <c r="W149" s="175"/>
      <c r="X149" s="175"/>
      <c r="Y149" s="175"/>
      <c r="Z149" s="175"/>
      <c r="AA149" s="175"/>
      <c r="AB149" s="175"/>
      <c r="AC149" s="175"/>
      <c r="AD149" s="175"/>
      <c r="AE149" s="175"/>
      <c r="AF149" s="175"/>
      <c r="AG149" s="175"/>
      <c r="AH149" s="175"/>
      <c r="AI149" s="175"/>
    </row>
    <row r="150" spans="1:35" x14ac:dyDescent="0.2">
      <c r="A150" s="175"/>
      <c r="B150" s="175"/>
      <c r="C150" s="175"/>
      <c r="D150" s="175"/>
      <c r="E150" s="175"/>
      <c r="F150" s="175"/>
      <c r="G150" s="175"/>
      <c r="H150" s="175"/>
      <c r="I150" s="175"/>
      <c r="J150" s="175"/>
      <c r="K150" s="175"/>
      <c r="L150" s="175"/>
      <c r="M150" s="175"/>
      <c r="N150" s="175"/>
      <c r="O150" s="175"/>
      <c r="P150" s="175"/>
      <c r="Q150" s="175"/>
      <c r="R150" s="175"/>
      <c r="S150" s="175"/>
      <c r="T150" s="175"/>
      <c r="U150" s="175"/>
      <c r="V150" s="175"/>
      <c r="W150" s="175"/>
      <c r="X150" s="175"/>
      <c r="Y150" s="175"/>
      <c r="Z150" s="175"/>
      <c r="AA150" s="175"/>
      <c r="AB150" s="175"/>
      <c r="AC150" s="175"/>
      <c r="AD150" s="175"/>
      <c r="AE150" s="175"/>
      <c r="AF150" s="175"/>
      <c r="AG150" s="175"/>
      <c r="AH150" s="175"/>
      <c r="AI150" s="175"/>
    </row>
    <row r="151" spans="1:35" x14ac:dyDescent="0.2">
      <c r="A151" s="175"/>
      <c r="B151" s="175"/>
      <c r="C151" s="175"/>
      <c r="D151" s="175"/>
      <c r="E151" s="175"/>
      <c r="F151" s="175"/>
      <c r="G151" s="175"/>
      <c r="H151" s="175"/>
      <c r="I151" s="175"/>
      <c r="J151" s="175"/>
      <c r="K151" s="175"/>
      <c r="L151" s="175"/>
      <c r="M151" s="175"/>
      <c r="N151" s="175"/>
      <c r="O151" s="175"/>
      <c r="P151" s="175"/>
      <c r="Q151" s="175"/>
      <c r="R151" s="175"/>
      <c r="S151" s="175"/>
      <c r="T151" s="175"/>
      <c r="U151" s="175"/>
      <c r="V151" s="175"/>
      <c r="W151" s="175"/>
      <c r="X151" s="175"/>
      <c r="Y151" s="175"/>
      <c r="Z151" s="175"/>
      <c r="AA151" s="175"/>
      <c r="AB151" s="175"/>
      <c r="AC151" s="175"/>
      <c r="AD151" s="175"/>
      <c r="AE151" s="175"/>
      <c r="AF151" s="175"/>
      <c r="AG151" s="175"/>
      <c r="AH151" s="175"/>
      <c r="AI151" s="175"/>
    </row>
    <row r="152" spans="1:35" x14ac:dyDescent="0.2">
      <c r="A152" s="175"/>
      <c r="B152" s="175"/>
      <c r="C152" s="175"/>
      <c r="D152" s="175"/>
      <c r="E152" s="175"/>
      <c r="F152" s="175"/>
      <c r="G152" s="175"/>
      <c r="H152" s="175"/>
      <c r="I152" s="175"/>
      <c r="J152" s="175"/>
      <c r="K152" s="175"/>
      <c r="L152" s="175"/>
      <c r="M152" s="175"/>
      <c r="N152" s="175"/>
      <c r="O152" s="175"/>
      <c r="P152" s="175"/>
      <c r="Q152" s="175"/>
      <c r="R152" s="175"/>
      <c r="S152" s="175"/>
      <c r="T152" s="175"/>
      <c r="U152" s="175"/>
      <c r="V152" s="175"/>
      <c r="W152" s="175"/>
      <c r="X152" s="175"/>
      <c r="Y152" s="175"/>
      <c r="Z152" s="175"/>
      <c r="AA152" s="175"/>
      <c r="AB152" s="175"/>
      <c r="AC152" s="175"/>
      <c r="AD152" s="175"/>
      <c r="AE152" s="175"/>
      <c r="AF152" s="175"/>
      <c r="AG152" s="175"/>
      <c r="AH152" s="175"/>
      <c r="AI152" s="175"/>
    </row>
    <row r="153" spans="1:35" x14ac:dyDescent="0.2">
      <c r="A153" s="175"/>
      <c r="B153" s="175"/>
      <c r="C153" s="175"/>
      <c r="D153" s="175"/>
      <c r="E153" s="175"/>
      <c r="F153" s="175"/>
      <c r="G153" s="175"/>
      <c r="H153" s="175"/>
      <c r="I153" s="175"/>
      <c r="J153" s="175"/>
      <c r="K153" s="175"/>
      <c r="L153" s="175"/>
      <c r="M153" s="175"/>
      <c r="N153" s="175"/>
      <c r="O153" s="175"/>
      <c r="P153" s="175"/>
      <c r="Q153" s="175"/>
      <c r="R153" s="175"/>
      <c r="S153" s="175"/>
      <c r="T153" s="175"/>
      <c r="U153" s="175"/>
      <c r="V153" s="175"/>
      <c r="W153" s="175"/>
      <c r="X153" s="175"/>
      <c r="Y153" s="175"/>
      <c r="Z153" s="175"/>
      <c r="AA153" s="175"/>
      <c r="AB153" s="175"/>
      <c r="AC153" s="175"/>
      <c r="AD153" s="175"/>
      <c r="AE153" s="175"/>
      <c r="AF153" s="175"/>
      <c r="AG153" s="175"/>
      <c r="AH153" s="175"/>
      <c r="AI153" s="175"/>
    </row>
    <row r="154" spans="1:35" x14ac:dyDescent="0.2">
      <c r="A154" s="175"/>
      <c r="B154" s="175"/>
      <c r="C154" s="175"/>
      <c r="D154" s="175"/>
      <c r="E154" s="175"/>
      <c r="F154" s="175"/>
      <c r="G154" s="175"/>
      <c r="H154" s="175"/>
      <c r="I154" s="175"/>
      <c r="J154" s="175"/>
      <c r="K154" s="175"/>
      <c r="L154" s="175"/>
      <c r="M154" s="175"/>
      <c r="N154" s="175"/>
      <c r="O154" s="175"/>
      <c r="P154" s="175"/>
      <c r="Q154" s="175"/>
      <c r="R154" s="175"/>
      <c r="S154" s="175"/>
      <c r="T154" s="175"/>
      <c r="U154" s="175"/>
      <c r="V154" s="175"/>
      <c r="W154" s="175"/>
      <c r="X154" s="175"/>
      <c r="Y154" s="175"/>
      <c r="Z154" s="175"/>
      <c r="AA154" s="175"/>
      <c r="AB154" s="175"/>
      <c r="AC154" s="175"/>
      <c r="AD154" s="175"/>
      <c r="AE154" s="175"/>
      <c r="AF154" s="175"/>
      <c r="AG154" s="175"/>
      <c r="AH154" s="175"/>
      <c r="AI154" s="175"/>
    </row>
    <row r="155" spans="1:35" x14ac:dyDescent="0.2">
      <c r="A155" s="175"/>
      <c r="B155" s="175"/>
      <c r="C155" s="175"/>
      <c r="D155" s="175"/>
      <c r="E155" s="175"/>
      <c r="F155" s="175"/>
      <c r="G155" s="175"/>
      <c r="H155" s="175"/>
      <c r="I155" s="175"/>
      <c r="J155" s="175"/>
      <c r="K155" s="175"/>
      <c r="L155" s="175"/>
      <c r="M155" s="175"/>
      <c r="N155" s="175"/>
      <c r="O155" s="175"/>
      <c r="P155" s="175"/>
      <c r="Q155" s="175"/>
      <c r="R155" s="175"/>
      <c r="S155" s="175"/>
      <c r="T155" s="175"/>
      <c r="U155" s="175"/>
      <c r="V155" s="175"/>
      <c r="W155" s="175"/>
      <c r="X155" s="175"/>
      <c r="Y155" s="175"/>
      <c r="Z155" s="175"/>
      <c r="AA155" s="175"/>
      <c r="AB155" s="175"/>
      <c r="AC155" s="175"/>
      <c r="AD155" s="175"/>
      <c r="AE155" s="175"/>
      <c r="AF155" s="175"/>
      <c r="AG155" s="175"/>
      <c r="AH155" s="175"/>
      <c r="AI155" s="175"/>
    </row>
    <row r="156" spans="1:35" x14ac:dyDescent="0.2">
      <c r="A156" s="175"/>
      <c r="B156" s="175"/>
      <c r="C156" s="175"/>
      <c r="D156" s="175"/>
      <c r="E156" s="175"/>
      <c r="F156" s="175"/>
      <c r="G156" s="175"/>
      <c r="H156" s="175"/>
      <c r="I156" s="175"/>
      <c r="J156" s="175"/>
      <c r="K156" s="175"/>
      <c r="L156" s="175"/>
      <c r="M156" s="175"/>
      <c r="N156" s="175"/>
      <c r="O156" s="175"/>
      <c r="P156" s="175"/>
      <c r="Q156" s="175"/>
      <c r="R156" s="175"/>
      <c r="S156" s="175"/>
      <c r="T156" s="175"/>
      <c r="U156" s="175"/>
      <c r="V156" s="175"/>
      <c r="W156" s="175"/>
      <c r="X156" s="175"/>
      <c r="Y156" s="175"/>
      <c r="Z156" s="175"/>
      <c r="AA156" s="175"/>
      <c r="AB156" s="175"/>
      <c r="AC156" s="175"/>
      <c r="AD156" s="175"/>
      <c r="AE156" s="175"/>
      <c r="AF156" s="175"/>
      <c r="AG156" s="175"/>
      <c r="AH156" s="175"/>
      <c r="AI156" s="175"/>
    </row>
    <row r="157" spans="1:35" x14ac:dyDescent="0.2">
      <c r="A157" s="175"/>
      <c r="B157" s="175"/>
      <c r="C157" s="175"/>
      <c r="D157" s="175"/>
      <c r="E157" s="175"/>
      <c r="F157" s="175"/>
      <c r="G157" s="175"/>
      <c r="H157" s="175"/>
      <c r="I157" s="175"/>
      <c r="J157" s="175"/>
      <c r="K157" s="175"/>
      <c r="L157" s="175"/>
      <c r="M157" s="175"/>
      <c r="N157" s="175"/>
      <c r="O157" s="175"/>
      <c r="P157" s="175"/>
      <c r="Q157" s="175"/>
      <c r="R157" s="175"/>
      <c r="S157" s="175"/>
      <c r="T157" s="175"/>
      <c r="U157" s="175"/>
      <c r="V157" s="175"/>
      <c r="W157" s="175"/>
      <c r="X157" s="175"/>
      <c r="Y157" s="175"/>
      <c r="Z157" s="175"/>
      <c r="AA157" s="175"/>
      <c r="AB157" s="175"/>
      <c r="AC157" s="175"/>
      <c r="AD157" s="175"/>
      <c r="AE157" s="175"/>
      <c r="AF157" s="175"/>
      <c r="AG157" s="175"/>
      <c r="AH157" s="175"/>
      <c r="AI157" s="175"/>
    </row>
    <row r="158" spans="1:35" x14ac:dyDescent="0.2">
      <c r="A158" s="175"/>
      <c r="B158" s="175"/>
      <c r="C158" s="175"/>
      <c r="D158" s="175"/>
      <c r="E158" s="175"/>
      <c r="F158" s="175"/>
      <c r="G158" s="175"/>
      <c r="H158" s="175"/>
      <c r="I158" s="175"/>
      <c r="J158" s="175"/>
      <c r="K158" s="175"/>
      <c r="L158" s="175"/>
      <c r="M158" s="175"/>
      <c r="N158" s="175"/>
      <c r="O158" s="175"/>
      <c r="P158" s="175"/>
      <c r="Q158" s="175"/>
      <c r="R158" s="175"/>
      <c r="S158" s="175"/>
      <c r="T158" s="175"/>
      <c r="U158" s="175"/>
      <c r="V158" s="175"/>
      <c r="W158" s="175"/>
      <c r="X158" s="175"/>
      <c r="Y158" s="175"/>
      <c r="Z158" s="175"/>
      <c r="AA158" s="175"/>
      <c r="AB158" s="175"/>
      <c r="AC158" s="175"/>
      <c r="AD158" s="175"/>
      <c r="AE158" s="175"/>
      <c r="AF158" s="175"/>
      <c r="AG158" s="175"/>
      <c r="AH158" s="175"/>
      <c r="AI158" s="175"/>
    </row>
    <row r="159" spans="1:35" x14ac:dyDescent="0.2">
      <c r="A159" s="175"/>
      <c r="B159" s="175"/>
      <c r="C159" s="175"/>
      <c r="D159" s="175"/>
      <c r="E159" s="175"/>
      <c r="F159" s="175"/>
      <c r="G159" s="175"/>
      <c r="H159" s="175"/>
      <c r="I159" s="175"/>
      <c r="J159" s="175"/>
      <c r="K159" s="175"/>
      <c r="L159" s="175"/>
      <c r="M159" s="175"/>
      <c r="N159" s="175"/>
      <c r="O159" s="175"/>
      <c r="P159" s="175"/>
      <c r="Q159" s="175"/>
      <c r="R159" s="175"/>
      <c r="S159" s="175"/>
      <c r="T159" s="175"/>
      <c r="U159" s="175"/>
      <c r="V159" s="175"/>
      <c r="W159" s="175"/>
      <c r="X159" s="175"/>
      <c r="Y159" s="175"/>
      <c r="Z159" s="175"/>
      <c r="AA159" s="175"/>
      <c r="AB159" s="175"/>
      <c r="AC159" s="175"/>
      <c r="AD159" s="175"/>
      <c r="AE159" s="175"/>
      <c r="AF159" s="175"/>
      <c r="AG159" s="175"/>
      <c r="AH159" s="175"/>
      <c r="AI159" s="175"/>
    </row>
    <row r="160" spans="1:35" x14ac:dyDescent="0.2">
      <c r="A160" s="175"/>
      <c r="B160" s="175"/>
      <c r="C160" s="175"/>
      <c r="D160" s="175"/>
      <c r="E160" s="175"/>
      <c r="F160" s="175"/>
      <c r="G160" s="175"/>
      <c r="H160" s="175"/>
      <c r="I160" s="175"/>
      <c r="J160" s="175"/>
      <c r="K160" s="175"/>
      <c r="L160" s="175"/>
      <c r="M160" s="175"/>
      <c r="N160" s="175"/>
      <c r="O160" s="175"/>
      <c r="P160" s="175"/>
      <c r="Q160" s="175"/>
      <c r="R160" s="175"/>
      <c r="S160" s="175"/>
      <c r="T160" s="175"/>
      <c r="U160" s="175"/>
      <c r="V160" s="175"/>
      <c r="W160" s="175"/>
      <c r="X160" s="175"/>
      <c r="Y160" s="175"/>
      <c r="Z160" s="175"/>
      <c r="AA160" s="175"/>
      <c r="AB160" s="175"/>
      <c r="AC160" s="175"/>
      <c r="AD160" s="175"/>
      <c r="AE160" s="175"/>
      <c r="AF160" s="175"/>
      <c r="AG160" s="175"/>
      <c r="AH160" s="175"/>
      <c r="AI160" s="175"/>
    </row>
    <row r="161" spans="1:35" x14ac:dyDescent="0.2">
      <c r="A161" s="175"/>
      <c r="B161" s="175"/>
      <c r="C161" s="175"/>
      <c r="D161" s="175"/>
      <c r="E161" s="175"/>
      <c r="F161" s="175"/>
      <c r="G161" s="175"/>
      <c r="H161" s="175"/>
      <c r="I161" s="175"/>
      <c r="J161" s="175"/>
      <c r="K161" s="175"/>
      <c r="L161" s="175"/>
      <c r="M161" s="175"/>
      <c r="N161" s="175"/>
      <c r="O161" s="175"/>
      <c r="P161" s="175"/>
      <c r="Q161" s="175"/>
      <c r="R161" s="175"/>
      <c r="S161" s="175"/>
      <c r="T161" s="175"/>
      <c r="U161" s="175"/>
      <c r="V161" s="175"/>
      <c r="W161" s="175"/>
      <c r="X161" s="175"/>
      <c r="Y161" s="175"/>
      <c r="Z161" s="175"/>
      <c r="AA161" s="175"/>
      <c r="AB161" s="175"/>
      <c r="AC161" s="175"/>
      <c r="AD161" s="175"/>
      <c r="AE161" s="175"/>
      <c r="AF161" s="175"/>
      <c r="AG161" s="175"/>
      <c r="AH161" s="175"/>
      <c r="AI161" s="175"/>
    </row>
    <row r="162" spans="1:35" x14ac:dyDescent="0.2">
      <c r="A162" s="175"/>
      <c r="B162" s="175"/>
      <c r="C162" s="175"/>
      <c r="D162" s="175"/>
      <c r="E162" s="175"/>
      <c r="F162" s="175"/>
      <c r="G162" s="175"/>
      <c r="H162" s="175"/>
      <c r="I162" s="175"/>
      <c r="J162" s="175"/>
      <c r="K162" s="175"/>
      <c r="L162" s="175"/>
      <c r="M162" s="175"/>
      <c r="N162" s="175"/>
      <c r="O162" s="175"/>
      <c r="P162" s="175"/>
      <c r="Q162" s="175"/>
      <c r="R162" s="175"/>
      <c r="S162" s="175"/>
      <c r="T162" s="175"/>
      <c r="U162" s="175"/>
      <c r="V162" s="175"/>
      <c r="W162" s="175"/>
      <c r="X162" s="175"/>
      <c r="Y162" s="175"/>
      <c r="Z162" s="175"/>
      <c r="AA162" s="175"/>
      <c r="AB162" s="175"/>
      <c r="AC162" s="175"/>
      <c r="AD162" s="175"/>
      <c r="AE162" s="175"/>
      <c r="AF162" s="175"/>
      <c r="AG162" s="175"/>
      <c r="AH162" s="175"/>
      <c r="AI162" s="175"/>
    </row>
    <row r="163" spans="1:35" x14ac:dyDescent="0.2">
      <c r="A163" s="175"/>
      <c r="B163" s="175"/>
      <c r="C163" s="175"/>
      <c r="D163" s="175"/>
      <c r="E163" s="175"/>
      <c r="F163" s="175"/>
      <c r="G163" s="175"/>
      <c r="H163" s="175"/>
      <c r="I163" s="175"/>
      <c r="J163" s="175"/>
      <c r="K163" s="175"/>
      <c r="L163" s="175"/>
      <c r="M163" s="175"/>
      <c r="N163" s="175"/>
      <c r="O163" s="175"/>
      <c r="P163" s="175"/>
      <c r="Q163" s="175"/>
      <c r="R163" s="175"/>
      <c r="S163" s="175"/>
      <c r="T163" s="175"/>
      <c r="U163" s="175"/>
      <c r="V163" s="175"/>
      <c r="W163" s="175"/>
      <c r="X163" s="175"/>
      <c r="Y163" s="175"/>
      <c r="Z163" s="175"/>
      <c r="AA163" s="175"/>
      <c r="AB163" s="175"/>
      <c r="AC163" s="175"/>
      <c r="AD163" s="175"/>
      <c r="AE163" s="175"/>
      <c r="AF163" s="175"/>
      <c r="AG163" s="175"/>
      <c r="AH163" s="175"/>
      <c r="AI163" s="175"/>
    </row>
    <row r="164" spans="1:35" x14ac:dyDescent="0.2">
      <c r="A164" s="175"/>
      <c r="B164" s="175"/>
      <c r="C164" s="175"/>
      <c r="D164" s="175"/>
      <c r="E164" s="175"/>
      <c r="F164" s="175"/>
      <c r="G164" s="175"/>
      <c r="H164" s="175"/>
      <c r="I164" s="175"/>
      <c r="J164" s="175"/>
      <c r="K164" s="175"/>
      <c r="L164" s="175"/>
      <c r="M164" s="175"/>
      <c r="N164" s="175"/>
      <c r="O164" s="175"/>
      <c r="P164" s="175"/>
      <c r="Q164" s="175"/>
      <c r="R164" s="175"/>
      <c r="S164" s="175"/>
      <c r="T164" s="175"/>
      <c r="U164" s="175"/>
      <c r="V164" s="175"/>
      <c r="W164" s="175"/>
      <c r="X164" s="175"/>
      <c r="Y164" s="175"/>
      <c r="Z164" s="175"/>
      <c r="AA164" s="175"/>
      <c r="AB164" s="175"/>
      <c r="AC164" s="175"/>
      <c r="AD164" s="175"/>
      <c r="AE164" s="175"/>
      <c r="AF164" s="175"/>
      <c r="AG164" s="175"/>
      <c r="AH164" s="175"/>
      <c r="AI164" s="175"/>
    </row>
    <row r="165" spans="1:35" x14ac:dyDescent="0.2">
      <c r="A165" s="175"/>
      <c r="B165" s="175"/>
      <c r="C165" s="175"/>
      <c r="D165" s="175"/>
      <c r="E165" s="175"/>
      <c r="F165" s="175"/>
      <c r="G165" s="175"/>
      <c r="H165" s="175"/>
      <c r="I165" s="175"/>
      <c r="J165" s="175"/>
      <c r="K165" s="175"/>
      <c r="L165" s="175"/>
      <c r="M165" s="175"/>
      <c r="N165" s="175"/>
      <c r="O165" s="175"/>
      <c r="P165" s="175"/>
      <c r="Q165" s="175"/>
      <c r="R165" s="175"/>
      <c r="S165" s="175"/>
      <c r="T165" s="175"/>
      <c r="U165" s="175"/>
      <c r="V165" s="175"/>
      <c r="W165" s="175"/>
      <c r="X165" s="175"/>
      <c r="Y165" s="175"/>
      <c r="Z165" s="175"/>
      <c r="AA165" s="175"/>
      <c r="AB165" s="175"/>
      <c r="AC165" s="175"/>
      <c r="AD165" s="175"/>
      <c r="AE165" s="175"/>
      <c r="AF165" s="175"/>
      <c r="AG165" s="175"/>
      <c r="AH165" s="175"/>
      <c r="AI165" s="175"/>
    </row>
    <row r="166" spans="1:35" x14ac:dyDescent="0.2">
      <c r="A166" s="175"/>
      <c r="B166" s="175"/>
      <c r="C166" s="175"/>
      <c r="D166" s="175"/>
      <c r="E166" s="175"/>
      <c r="F166" s="175"/>
      <c r="G166" s="175"/>
      <c r="H166" s="175"/>
      <c r="I166" s="175"/>
      <c r="J166" s="175"/>
      <c r="K166" s="175"/>
      <c r="L166" s="175"/>
      <c r="M166" s="175"/>
      <c r="N166" s="175"/>
      <c r="O166" s="175"/>
      <c r="P166" s="175"/>
      <c r="Q166" s="175"/>
      <c r="R166" s="175"/>
      <c r="S166" s="175"/>
      <c r="T166" s="175"/>
      <c r="U166" s="175"/>
      <c r="V166" s="175"/>
      <c r="W166" s="175"/>
      <c r="X166" s="175"/>
      <c r="Y166" s="175"/>
      <c r="Z166" s="175"/>
      <c r="AA166" s="175"/>
      <c r="AB166" s="175"/>
      <c r="AC166" s="175"/>
      <c r="AD166" s="175"/>
      <c r="AE166" s="175"/>
      <c r="AF166" s="175"/>
      <c r="AG166" s="175"/>
      <c r="AH166" s="175"/>
      <c r="AI166" s="175"/>
    </row>
    <row r="167" spans="1:35" x14ac:dyDescent="0.2">
      <c r="A167" s="175"/>
      <c r="B167" s="175"/>
      <c r="C167" s="175"/>
      <c r="D167" s="175"/>
      <c r="E167" s="175"/>
      <c r="F167" s="175"/>
      <c r="G167" s="175"/>
      <c r="H167" s="175"/>
      <c r="I167" s="175"/>
      <c r="J167" s="175"/>
      <c r="K167" s="175"/>
      <c r="L167" s="175"/>
      <c r="M167" s="175"/>
      <c r="N167" s="175"/>
      <c r="O167" s="175"/>
      <c r="P167" s="175"/>
      <c r="Q167" s="175"/>
      <c r="R167" s="175"/>
      <c r="S167" s="175"/>
      <c r="T167" s="175"/>
      <c r="U167" s="175"/>
      <c r="V167" s="175"/>
      <c r="W167" s="175"/>
      <c r="X167" s="175"/>
      <c r="Y167" s="175"/>
      <c r="Z167" s="175"/>
      <c r="AA167" s="175"/>
      <c r="AB167" s="175"/>
      <c r="AC167" s="175"/>
      <c r="AD167" s="175"/>
      <c r="AE167" s="175"/>
      <c r="AF167" s="175"/>
      <c r="AG167" s="175"/>
      <c r="AH167" s="175"/>
      <c r="AI167" s="175"/>
    </row>
    <row r="168" spans="1:35" x14ac:dyDescent="0.2">
      <c r="A168" s="175"/>
      <c r="B168" s="175"/>
      <c r="C168" s="175"/>
      <c r="D168" s="175"/>
      <c r="E168" s="175"/>
      <c r="F168" s="175"/>
      <c r="G168" s="175"/>
      <c r="H168" s="175"/>
      <c r="I168" s="175"/>
      <c r="J168" s="175"/>
      <c r="K168" s="175"/>
      <c r="L168" s="175"/>
      <c r="M168" s="175"/>
      <c r="N168" s="175"/>
      <c r="O168" s="175"/>
      <c r="P168" s="175"/>
      <c r="Q168" s="175"/>
      <c r="R168" s="175"/>
      <c r="S168" s="175"/>
      <c r="T168" s="175"/>
      <c r="U168" s="175"/>
      <c r="V168" s="175"/>
      <c r="W168" s="175"/>
      <c r="X168" s="175"/>
      <c r="Y168" s="175"/>
      <c r="Z168" s="175"/>
      <c r="AA168" s="175"/>
      <c r="AB168" s="175"/>
      <c r="AC168" s="175"/>
      <c r="AD168" s="175"/>
      <c r="AE168" s="175"/>
      <c r="AF168" s="175"/>
      <c r="AG168" s="175"/>
      <c r="AH168" s="175"/>
      <c r="AI168" s="175"/>
    </row>
    <row r="169" spans="1:35" x14ac:dyDescent="0.2">
      <c r="A169" s="175"/>
      <c r="B169" s="175"/>
      <c r="C169" s="175"/>
      <c r="D169" s="175"/>
      <c r="E169" s="175"/>
      <c r="F169" s="175"/>
      <c r="G169" s="175"/>
      <c r="H169" s="175"/>
      <c r="I169" s="175"/>
      <c r="J169" s="175"/>
      <c r="K169" s="175"/>
      <c r="L169" s="175"/>
      <c r="M169" s="175"/>
      <c r="N169" s="175"/>
      <c r="O169" s="175"/>
      <c r="P169" s="175"/>
      <c r="Q169" s="175"/>
      <c r="R169" s="175"/>
      <c r="S169" s="175"/>
      <c r="T169" s="175"/>
      <c r="U169" s="175"/>
      <c r="V169" s="175"/>
      <c r="W169" s="175"/>
      <c r="X169" s="175"/>
      <c r="Y169" s="175"/>
      <c r="Z169" s="175"/>
      <c r="AA169" s="175"/>
      <c r="AB169" s="175"/>
      <c r="AC169" s="175"/>
      <c r="AD169" s="175"/>
      <c r="AE169" s="175"/>
      <c r="AF169" s="175"/>
      <c r="AG169" s="175"/>
      <c r="AH169" s="175"/>
      <c r="AI169" s="175"/>
    </row>
    <row r="170" spans="1:35" x14ac:dyDescent="0.2">
      <c r="A170" s="175"/>
      <c r="B170" s="175"/>
      <c r="C170" s="175"/>
      <c r="D170" s="175"/>
      <c r="E170" s="175"/>
      <c r="F170" s="175"/>
      <c r="G170" s="175"/>
      <c r="H170" s="175"/>
      <c r="I170" s="175"/>
      <c r="J170" s="175"/>
      <c r="K170" s="175"/>
      <c r="L170" s="175"/>
      <c r="M170" s="175"/>
      <c r="N170" s="175"/>
      <c r="O170" s="175"/>
      <c r="P170" s="175"/>
      <c r="Q170" s="175"/>
      <c r="R170" s="175"/>
      <c r="S170" s="175"/>
      <c r="T170" s="175"/>
      <c r="U170" s="175"/>
      <c r="V170" s="175"/>
      <c r="W170" s="175"/>
      <c r="X170" s="175"/>
      <c r="Y170" s="175"/>
      <c r="Z170" s="175"/>
      <c r="AA170" s="175"/>
      <c r="AB170" s="175"/>
      <c r="AC170" s="175"/>
      <c r="AD170" s="175"/>
      <c r="AE170" s="175"/>
      <c r="AF170" s="175"/>
      <c r="AG170" s="175"/>
      <c r="AH170" s="175"/>
      <c r="AI170" s="175"/>
    </row>
    <row r="171" spans="1:35" x14ac:dyDescent="0.2">
      <c r="A171" s="175"/>
      <c r="B171" s="175"/>
      <c r="C171" s="175"/>
      <c r="D171" s="175"/>
      <c r="E171" s="175"/>
      <c r="F171" s="175"/>
      <c r="G171" s="175"/>
      <c r="H171" s="175"/>
      <c r="I171" s="175"/>
      <c r="J171" s="175"/>
      <c r="K171" s="175"/>
      <c r="L171" s="175"/>
      <c r="M171" s="175"/>
      <c r="N171" s="175"/>
      <c r="O171" s="175"/>
      <c r="P171" s="175"/>
      <c r="Q171" s="175"/>
      <c r="R171" s="175"/>
      <c r="S171" s="175"/>
      <c r="T171" s="175"/>
      <c r="U171" s="175"/>
      <c r="V171" s="175"/>
      <c r="W171" s="175"/>
      <c r="X171" s="175"/>
      <c r="Y171" s="175"/>
      <c r="Z171" s="175"/>
      <c r="AA171" s="175"/>
      <c r="AB171" s="175"/>
      <c r="AC171" s="175"/>
      <c r="AD171" s="175"/>
      <c r="AE171" s="175"/>
      <c r="AF171" s="175"/>
      <c r="AG171" s="175"/>
      <c r="AH171" s="175"/>
      <c r="AI171" s="175"/>
    </row>
    <row r="172" spans="1:35" x14ac:dyDescent="0.2">
      <c r="A172" s="175"/>
      <c r="B172" s="175"/>
      <c r="C172" s="175"/>
      <c r="D172" s="175"/>
      <c r="E172" s="175"/>
      <c r="F172" s="175"/>
      <c r="G172" s="175"/>
      <c r="H172" s="175"/>
      <c r="I172" s="175"/>
      <c r="J172" s="175"/>
      <c r="K172" s="175"/>
      <c r="L172" s="175"/>
      <c r="M172" s="175"/>
      <c r="N172" s="175"/>
      <c r="O172" s="175"/>
      <c r="P172" s="175"/>
      <c r="Q172" s="175"/>
      <c r="R172" s="175"/>
      <c r="S172" s="175"/>
      <c r="T172" s="175"/>
      <c r="U172" s="175"/>
      <c r="V172" s="175"/>
      <c r="W172" s="175"/>
      <c r="X172" s="175"/>
      <c r="Y172" s="175"/>
      <c r="Z172" s="175"/>
      <c r="AA172" s="175"/>
      <c r="AB172" s="175"/>
      <c r="AC172" s="175"/>
      <c r="AD172" s="175"/>
      <c r="AE172" s="175"/>
      <c r="AF172" s="175"/>
      <c r="AG172" s="175"/>
      <c r="AH172" s="175"/>
      <c r="AI172" s="175"/>
    </row>
    <row r="173" spans="1:35" x14ac:dyDescent="0.2">
      <c r="A173" s="175"/>
      <c r="B173" s="175"/>
      <c r="C173" s="175"/>
      <c r="D173" s="175"/>
      <c r="E173" s="175"/>
      <c r="F173" s="175"/>
      <c r="G173" s="175"/>
      <c r="H173" s="175"/>
      <c r="I173" s="175"/>
      <c r="J173" s="175"/>
      <c r="K173" s="175"/>
      <c r="L173" s="175"/>
      <c r="M173" s="175"/>
      <c r="N173" s="175"/>
      <c r="O173" s="175"/>
      <c r="P173" s="175"/>
      <c r="Q173" s="175"/>
      <c r="R173" s="175"/>
      <c r="S173" s="175"/>
      <c r="T173" s="175"/>
      <c r="U173" s="175"/>
      <c r="V173" s="175"/>
      <c r="W173" s="175"/>
      <c r="X173" s="175"/>
      <c r="Y173" s="175"/>
      <c r="Z173" s="175"/>
      <c r="AA173" s="175"/>
      <c r="AB173" s="175"/>
      <c r="AC173" s="175"/>
      <c r="AD173" s="175"/>
      <c r="AE173" s="175"/>
      <c r="AF173" s="175"/>
      <c r="AG173" s="175"/>
      <c r="AH173" s="175"/>
      <c r="AI173" s="175"/>
    </row>
    <row r="174" spans="1:35" x14ac:dyDescent="0.2">
      <c r="A174" s="175"/>
      <c r="B174" s="175"/>
      <c r="C174" s="175"/>
      <c r="D174" s="175"/>
      <c r="E174" s="175"/>
      <c r="F174" s="175"/>
      <c r="G174" s="175"/>
      <c r="H174" s="175"/>
      <c r="I174" s="175"/>
      <c r="J174" s="175"/>
      <c r="K174" s="175"/>
      <c r="L174" s="175"/>
      <c r="M174" s="175"/>
      <c r="N174" s="175"/>
      <c r="O174" s="175"/>
      <c r="P174" s="175"/>
      <c r="Q174" s="175"/>
      <c r="R174" s="175"/>
      <c r="S174" s="175"/>
      <c r="T174" s="175"/>
      <c r="U174" s="175"/>
      <c r="V174" s="175"/>
      <c r="W174" s="175"/>
      <c r="X174" s="175"/>
      <c r="Y174" s="175"/>
      <c r="Z174" s="175"/>
      <c r="AA174" s="175"/>
      <c r="AB174" s="175"/>
      <c r="AC174" s="175"/>
      <c r="AD174" s="175"/>
      <c r="AE174" s="175"/>
      <c r="AF174" s="175"/>
      <c r="AG174" s="175"/>
      <c r="AH174" s="175"/>
      <c r="AI174" s="175"/>
    </row>
    <row r="175" spans="1:35" x14ac:dyDescent="0.2">
      <c r="A175" s="175"/>
      <c r="B175" s="175"/>
      <c r="C175" s="175"/>
      <c r="D175" s="175"/>
      <c r="E175" s="175"/>
      <c r="F175" s="175"/>
      <c r="G175" s="175"/>
      <c r="H175" s="175"/>
      <c r="I175" s="175"/>
      <c r="J175" s="175"/>
      <c r="K175" s="175"/>
      <c r="L175" s="175"/>
      <c r="M175" s="175"/>
      <c r="N175" s="175"/>
      <c r="O175" s="175"/>
      <c r="P175" s="175"/>
      <c r="Q175" s="175"/>
      <c r="R175" s="175"/>
      <c r="S175" s="175"/>
      <c r="T175" s="175"/>
      <c r="U175" s="175"/>
      <c r="V175" s="175"/>
      <c r="W175" s="175"/>
      <c r="X175" s="175"/>
      <c r="Y175" s="175"/>
      <c r="Z175" s="175"/>
      <c r="AA175" s="175"/>
      <c r="AB175" s="175"/>
      <c r="AC175" s="175"/>
      <c r="AD175" s="175"/>
      <c r="AE175" s="175"/>
      <c r="AF175" s="175"/>
      <c r="AG175" s="175"/>
      <c r="AH175" s="175"/>
      <c r="AI175" s="175"/>
    </row>
    <row r="176" spans="1:35" x14ac:dyDescent="0.2">
      <c r="A176" s="175"/>
      <c r="B176" s="175"/>
      <c r="C176" s="175"/>
      <c r="D176" s="175"/>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175"/>
      <c r="AD176" s="175"/>
      <c r="AE176" s="175"/>
      <c r="AF176" s="175"/>
      <c r="AG176" s="175"/>
      <c r="AH176" s="175"/>
      <c r="AI176" s="175"/>
    </row>
    <row r="177" spans="1:35" x14ac:dyDescent="0.2">
      <c r="A177" s="175"/>
      <c r="B177" s="175"/>
      <c r="C177" s="175"/>
      <c r="D177" s="175"/>
      <c r="E177" s="175"/>
      <c r="F177" s="175"/>
      <c r="G177" s="175"/>
      <c r="H177" s="175"/>
      <c r="I177" s="175"/>
      <c r="J177" s="175"/>
      <c r="K177" s="175"/>
      <c r="L177" s="175"/>
      <c r="M177" s="175"/>
      <c r="N177" s="175"/>
      <c r="O177" s="175"/>
      <c r="P177" s="175"/>
      <c r="Q177" s="175"/>
      <c r="R177" s="175"/>
      <c r="S177" s="175"/>
      <c r="T177" s="175"/>
      <c r="U177" s="175"/>
      <c r="V177" s="175"/>
      <c r="W177" s="175"/>
      <c r="X177" s="175"/>
      <c r="Y177" s="175"/>
      <c r="Z177" s="175"/>
      <c r="AA177" s="175"/>
      <c r="AB177" s="175"/>
      <c r="AC177" s="175"/>
      <c r="AD177" s="175"/>
      <c r="AE177" s="175"/>
      <c r="AF177" s="175"/>
      <c r="AG177" s="175"/>
      <c r="AH177" s="175"/>
      <c r="AI177" s="175"/>
    </row>
    <row r="178" spans="1:35" x14ac:dyDescent="0.2">
      <c r="A178" s="175"/>
      <c r="B178" s="175"/>
      <c r="C178" s="175"/>
      <c r="D178" s="175"/>
      <c r="E178" s="175"/>
      <c r="F178" s="175"/>
      <c r="G178" s="175"/>
      <c r="H178" s="175"/>
      <c r="I178" s="175"/>
      <c r="J178" s="175"/>
      <c r="K178" s="175"/>
      <c r="L178" s="175"/>
      <c r="M178" s="175"/>
      <c r="N178" s="175"/>
      <c r="O178" s="175"/>
      <c r="P178" s="175"/>
      <c r="Q178" s="175"/>
      <c r="R178" s="175"/>
      <c r="S178" s="175"/>
      <c r="T178" s="175"/>
      <c r="U178" s="175"/>
      <c r="V178" s="175"/>
      <c r="W178" s="175"/>
      <c r="X178" s="175"/>
      <c r="Y178" s="175"/>
      <c r="Z178" s="175"/>
      <c r="AA178" s="175"/>
      <c r="AB178" s="175"/>
      <c r="AC178" s="175"/>
      <c r="AD178" s="175"/>
      <c r="AE178" s="175"/>
      <c r="AF178" s="175"/>
      <c r="AG178" s="175"/>
      <c r="AH178" s="175"/>
      <c r="AI178" s="175"/>
    </row>
    <row r="179" spans="1:35" x14ac:dyDescent="0.2">
      <c r="A179" s="175"/>
      <c r="B179" s="175"/>
      <c r="C179" s="175"/>
      <c r="D179" s="175"/>
      <c r="E179" s="175"/>
      <c r="F179" s="175"/>
      <c r="G179" s="175"/>
      <c r="H179" s="175"/>
      <c r="I179" s="175"/>
      <c r="J179" s="175"/>
      <c r="K179" s="175"/>
      <c r="L179" s="175"/>
      <c r="M179" s="175"/>
      <c r="N179" s="175"/>
      <c r="O179" s="175"/>
      <c r="P179" s="175"/>
      <c r="Q179" s="175"/>
      <c r="R179" s="175"/>
      <c r="S179" s="175"/>
      <c r="T179" s="175"/>
      <c r="U179" s="175"/>
      <c r="V179" s="175"/>
      <c r="W179" s="175"/>
      <c r="X179" s="175"/>
      <c r="Y179" s="175"/>
      <c r="Z179" s="175"/>
      <c r="AA179" s="175"/>
      <c r="AB179" s="175"/>
      <c r="AC179" s="175"/>
      <c r="AD179" s="175"/>
      <c r="AE179" s="175"/>
      <c r="AF179" s="175"/>
      <c r="AG179" s="175"/>
      <c r="AH179" s="175"/>
      <c r="AI179" s="175"/>
    </row>
    <row r="180" spans="1:35" x14ac:dyDescent="0.2">
      <c r="A180" s="175"/>
      <c r="B180" s="175"/>
      <c r="C180" s="175"/>
      <c r="D180" s="175"/>
      <c r="E180" s="175"/>
      <c r="F180" s="175"/>
      <c r="G180" s="175"/>
      <c r="H180" s="175"/>
      <c r="I180" s="175"/>
      <c r="J180" s="175"/>
      <c r="K180" s="175"/>
      <c r="L180" s="175"/>
      <c r="M180" s="175"/>
      <c r="N180" s="175"/>
      <c r="O180" s="175"/>
      <c r="P180" s="175"/>
      <c r="Q180" s="175"/>
      <c r="R180" s="175"/>
      <c r="S180" s="175"/>
      <c r="T180" s="175"/>
      <c r="U180" s="175"/>
      <c r="V180" s="175"/>
      <c r="W180" s="175"/>
      <c r="X180" s="175"/>
      <c r="Y180" s="175"/>
      <c r="Z180" s="175"/>
      <c r="AA180" s="175"/>
      <c r="AB180" s="175"/>
      <c r="AC180" s="175"/>
      <c r="AD180" s="175"/>
      <c r="AE180" s="175"/>
      <c r="AF180" s="175"/>
      <c r="AG180" s="175"/>
      <c r="AH180" s="175"/>
      <c r="AI180" s="175"/>
    </row>
    <row r="181" spans="1:35" x14ac:dyDescent="0.2">
      <c r="A181" s="175"/>
      <c r="B181" s="175"/>
      <c r="C181" s="175"/>
      <c r="D181" s="175"/>
      <c r="E181" s="175"/>
      <c r="F181" s="175"/>
      <c r="G181" s="175"/>
      <c r="H181" s="175"/>
      <c r="I181" s="175"/>
      <c r="J181" s="175"/>
      <c r="K181" s="175"/>
      <c r="L181" s="175"/>
      <c r="M181" s="175"/>
      <c r="N181" s="175"/>
      <c r="O181" s="175"/>
      <c r="P181" s="175"/>
      <c r="Q181" s="175"/>
      <c r="R181" s="175"/>
      <c r="S181" s="175"/>
      <c r="T181" s="175"/>
      <c r="U181" s="175"/>
      <c r="V181" s="175"/>
      <c r="W181" s="175"/>
      <c r="X181" s="175"/>
      <c r="Y181" s="175"/>
      <c r="Z181" s="175"/>
      <c r="AA181" s="175"/>
      <c r="AB181" s="175"/>
      <c r="AC181" s="175"/>
      <c r="AD181" s="175"/>
      <c r="AE181" s="175"/>
      <c r="AF181" s="175"/>
      <c r="AG181" s="175"/>
      <c r="AH181" s="175"/>
      <c r="AI181" s="175"/>
    </row>
    <row r="182" spans="1:35" x14ac:dyDescent="0.2">
      <c r="A182" s="175"/>
      <c r="B182" s="175"/>
      <c r="C182" s="175"/>
      <c r="D182" s="175"/>
      <c r="E182" s="175"/>
      <c r="F182" s="175"/>
      <c r="G182" s="175"/>
      <c r="H182" s="175"/>
      <c r="I182" s="175"/>
      <c r="J182" s="175"/>
      <c r="K182" s="175"/>
      <c r="L182" s="175"/>
      <c r="M182" s="175"/>
      <c r="N182" s="175"/>
      <c r="O182" s="175"/>
      <c r="P182" s="175"/>
      <c r="Q182" s="175"/>
      <c r="R182" s="175"/>
      <c r="S182" s="175"/>
      <c r="T182" s="175"/>
      <c r="U182" s="175"/>
      <c r="V182" s="175"/>
      <c r="W182" s="175"/>
      <c r="X182" s="175"/>
      <c r="Y182" s="175"/>
      <c r="Z182" s="175"/>
      <c r="AA182" s="175"/>
      <c r="AB182" s="175"/>
      <c r="AC182" s="175"/>
      <c r="AD182" s="175"/>
      <c r="AE182" s="175"/>
      <c r="AF182" s="175"/>
      <c r="AG182" s="175"/>
      <c r="AH182" s="175"/>
      <c r="AI182" s="175"/>
    </row>
    <row r="183" spans="1:35" x14ac:dyDescent="0.2">
      <c r="A183" s="175"/>
      <c r="B183" s="175"/>
      <c r="C183" s="175"/>
      <c r="D183" s="175"/>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D183" s="175"/>
      <c r="AE183" s="175"/>
      <c r="AF183" s="175"/>
      <c r="AG183" s="175"/>
      <c r="AH183" s="175"/>
      <c r="AI183" s="175"/>
    </row>
    <row r="184" spans="1:35" x14ac:dyDescent="0.2">
      <c r="A184" s="175"/>
      <c r="B184" s="175"/>
      <c r="C184" s="175"/>
      <c r="D184" s="175"/>
      <c r="E184" s="175"/>
      <c r="F184" s="175"/>
      <c r="G184" s="175"/>
      <c r="H184" s="175"/>
      <c r="I184" s="175"/>
      <c r="J184" s="175"/>
      <c r="K184" s="175"/>
      <c r="L184" s="175"/>
      <c r="M184" s="175"/>
      <c r="N184" s="175"/>
      <c r="O184" s="175"/>
      <c r="P184" s="175"/>
      <c r="Q184" s="175"/>
      <c r="R184" s="175"/>
      <c r="S184" s="175"/>
      <c r="T184" s="175"/>
      <c r="U184" s="175"/>
      <c r="V184" s="175"/>
      <c r="W184" s="175"/>
      <c r="X184" s="175"/>
      <c r="Y184" s="175"/>
      <c r="Z184" s="175"/>
      <c r="AA184" s="175"/>
      <c r="AB184" s="175"/>
      <c r="AC184" s="175"/>
      <c r="AD184" s="175"/>
      <c r="AE184" s="175"/>
      <c r="AF184" s="175"/>
      <c r="AG184" s="175"/>
      <c r="AH184" s="175"/>
      <c r="AI184" s="175"/>
    </row>
    <row r="185" spans="1:35" x14ac:dyDescent="0.2">
      <c r="A185" s="175"/>
      <c r="B185" s="175"/>
      <c r="C185" s="175"/>
      <c r="D185" s="175"/>
      <c r="E185" s="175"/>
      <c r="F185" s="175"/>
      <c r="G185" s="175"/>
      <c r="H185" s="175"/>
      <c r="I185" s="175"/>
      <c r="J185" s="175"/>
      <c r="K185" s="175"/>
      <c r="L185" s="175"/>
      <c r="M185" s="175"/>
      <c r="N185" s="175"/>
      <c r="O185" s="175"/>
      <c r="P185" s="175"/>
      <c r="Q185" s="175"/>
      <c r="R185" s="175"/>
      <c r="S185" s="175"/>
      <c r="T185" s="175"/>
      <c r="U185" s="175"/>
      <c r="V185" s="175"/>
      <c r="W185" s="175"/>
      <c r="X185" s="175"/>
      <c r="Y185" s="175"/>
      <c r="Z185" s="175"/>
      <c r="AA185" s="175"/>
      <c r="AB185" s="175"/>
      <c r="AC185" s="175"/>
      <c r="AD185" s="175"/>
      <c r="AE185" s="175"/>
      <c r="AF185" s="175"/>
      <c r="AG185" s="175"/>
      <c r="AH185" s="175"/>
      <c r="AI185" s="175"/>
    </row>
    <row r="186" spans="1:35" x14ac:dyDescent="0.2">
      <c r="A186" s="175"/>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5"/>
      <c r="Z186" s="175"/>
      <c r="AA186" s="175"/>
      <c r="AB186" s="175"/>
      <c r="AC186" s="175"/>
      <c r="AD186" s="175"/>
      <c r="AE186" s="175"/>
      <c r="AF186" s="175"/>
      <c r="AG186" s="175"/>
      <c r="AH186" s="175"/>
      <c r="AI186" s="175"/>
    </row>
    <row r="187" spans="1:35" x14ac:dyDescent="0.2">
      <c r="A187" s="175"/>
      <c r="B187" s="175"/>
      <c r="C187" s="175"/>
      <c r="D187" s="175"/>
      <c r="E187" s="175"/>
      <c r="F187" s="175"/>
      <c r="G187" s="175"/>
      <c r="H187" s="175"/>
      <c r="I187" s="175"/>
      <c r="J187" s="175"/>
      <c r="K187" s="175"/>
      <c r="L187" s="175"/>
      <c r="M187" s="175"/>
      <c r="N187" s="175"/>
      <c r="O187" s="175"/>
      <c r="P187" s="175"/>
      <c r="Q187" s="175"/>
      <c r="R187" s="175"/>
      <c r="S187" s="175"/>
      <c r="T187" s="175"/>
      <c r="U187" s="175"/>
      <c r="V187" s="175"/>
      <c r="W187" s="175"/>
      <c r="X187" s="175"/>
      <c r="Y187" s="175"/>
      <c r="Z187" s="175"/>
      <c r="AA187" s="175"/>
      <c r="AB187" s="175"/>
      <c r="AC187" s="175"/>
      <c r="AD187" s="175"/>
      <c r="AE187" s="175"/>
      <c r="AF187" s="175"/>
      <c r="AG187" s="175"/>
      <c r="AH187" s="175"/>
      <c r="AI187" s="175"/>
    </row>
    <row r="188" spans="1:35" x14ac:dyDescent="0.2">
      <c r="A188" s="175"/>
      <c r="B188" s="175"/>
      <c r="C188" s="175"/>
      <c r="D188" s="175"/>
      <c r="E188" s="175"/>
      <c r="F188" s="175"/>
      <c r="G188" s="175"/>
      <c r="H188" s="175"/>
      <c r="I188" s="175"/>
      <c r="J188" s="175"/>
      <c r="K188" s="175"/>
      <c r="L188" s="175"/>
      <c r="M188" s="175"/>
      <c r="N188" s="175"/>
      <c r="O188" s="175"/>
      <c r="P188" s="175"/>
      <c r="Q188" s="175"/>
      <c r="R188" s="175"/>
      <c r="S188" s="175"/>
      <c r="T188" s="175"/>
      <c r="U188" s="175"/>
      <c r="V188" s="175"/>
      <c r="W188" s="175"/>
      <c r="X188" s="175"/>
      <c r="Y188" s="175"/>
      <c r="Z188" s="175"/>
      <c r="AA188" s="175"/>
      <c r="AB188" s="175"/>
      <c r="AC188" s="175"/>
      <c r="AD188" s="175"/>
      <c r="AE188" s="175"/>
      <c r="AF188" s="175"/>
      <c r="AG188" s="175"/>
      <c r="AH188" s="175"/>
      <c r="AI188" s="175"/>
    </row>
    <row r="189" spans="1:35" x14ac:dyDescent="0.2">
      <c r="A189" s="175"/>
      <c r="B189" s="175"/>
      <c r="C189" s="175"/>
      <c r="D189" s="175"/>
      <c r="E189" s="175"/>
      <c r="F189" s="175"/>
      <c r="G189" s="175"/>
      <c r="H189" s="175"/>
      <c r="I189" s="175"/>
      <c r="J189" s="175"/>
      <c r="K189" s="175"/>
      <c r="L189" s="175"/>
      <c r="M189" s="175"/>
      <c r="N189" s="175"/>
      <c r="O189" s="175"/>
      <c r="P189" s="175"/>
      <c r="Q189" s="175"/>
      <c r="R189" s="175"/>
      <c r="S189" s="175"/>
      <c r="T189" s="175"/>
      <c r="U189" s="175"/>
      <c r="V189" s="175"/>
      <c r="W189" s="175"/>
      <c r="X189" s="175"/>
      <c r="Y189" s="175"/>
      <c r="Z189" s="175"/>
      <c r="AA189" s="175"/>
      <c r="AB189" s="175"/>
      <c r="AC189" s="175"/>
      <c r="AD189" s="175"/>
      <c r="AE189" s="175"/>
      <c r="AF189" s="175"/>
      <c r="AG189" s="175"/>
      <c r="AH189" s="175"/>
      <c r="AI189" s="175"/>
    </row>
    <row r="190" spans="1:35" x14ac:dyDescent="0.2">
      <c r="A190" s="175"/>
      <c r="B190" s="175"/>
      <c r="C190" s="175"/>
      <c r="D190" s="175"/>
      <c r="E190" s="175"/>
      <c r="F190" s="175"/>
      <c r="G190" s="175"/>
      <c r="H190" s="175"/>
      <c r="I190" s="175"/>
      <c r="J190" s="175"/>
      <c r="K190" s="175"/>
      <c r="L190" s="175"/>
      <c r="M190" s="175"/>
      <c r="N190" s="175"/>
      <c r="O190" s="175"/>
      <c r="P190" s="175"/>
      <c r="Q190" s="175"/>
      <c r="R190" s="175"/>
      <c r="S190" s="175"/>
      <c r="T190" s="175"/>
      <c r="U190" s="175"/>
      <c r="V190" s="175"/>
      <c r="W190" s="175"/>
      <c r="X190" s="175"/>
      <c r="Y190" s="175"/>
      <c r="Z190" s="175"/>
      <c r="AA190" s="175"/>
      <c r="AB190" s="175"/>
      <c r="AC190" s="175"/>
      <c r="AD190" s="175"/>
      <c r="AE190" s="175"/>
      <c r="AF190" s="175"/>
      <c r="AG190" s="175"/>
      <c r="AH190" s="175"/>
      <c r="AI190" s="175"/>
    </row>
    <row r="191" spans="1:35" x14ac:dyDescent="0.2">
      <c r="A191" s="175"/>
      <c r="B191" s="175"/>
      <c r="C191" s="175"/>
      <c r="D191" s="175"/>
      <c r="E191" s="175"/>
      <c r="F191" s="175"/>
      <c r="G191" s="175"/>
      <c r="H191" s="175"/>
      <c r="I191" s="175"/>
      <c r="J191" s="175"/>
      <c r="K191" s="175"/>
      <c r="L191" s="175"/>
      <c r="M191" s="175"/>
      <c r="N191" s="175"/>
      <c r="O191" s="175"/>
      <c r="P191" s="175"/>
      <c r="Q191" s="175"/>
      <c r="R191" s="175"/>
      <c r="S191" s="175"/>
      <c r="T191" s="175"/>
      <c r="U191" s="175"/>
      <c r="V191" s="175"/>
      <c r="W191" s="175"/>
      <c r="X191" s="175"/>
      <c r="Y191" s="175"/>
      <c r="Z191" s="175"/>
      <c r="AA191" s="175"/>
      <c r="AB191" s="175"/>
      <c r="AC191" s="175"/>
      <c r="AD191" s="175"/>
      <c r="AE191" s="175"/>
      <c r="AF191" s="175"/>
      <c r="AG191" s="175"/>
      <c r="AH191" s="175"/>
      <c r="AI191" s="175"/>
    </row>
    <row r="192" spans="1:35" x14ac:dyDescent="0.2">
      <c r="A192" s="175"/>
      <c r="B192" s="175"/>
      <c r="C192" s="175"/>
      <c r="D192" s="175"/>
      <c r="E192" s="175"/>
      <c r="F192" s="175"/>
      <c r="G192" s="175"/>
      <c r="H192" s="175"/>
      <c r="I192" s="175"/>
      <c r="J192" s="175"/>
      <c r="K192" s="175"/>
      <c r="L192" s="175"/>
      <c r="M192" s="175"/>
      <c r="N192" s="175"/>
      <c r="O192" s="175"/>
      <c r="P192" s="175"/>
      <c r="Q192" s="175"/>
      <c r="R192" s="175"/>
      <c r="S192" s="175"/>
      <c r="T192" s="175"/>
      <c r="U192" s="175"/>
      <c r="V192" s="175"/>
      <c r="W192" s="175"/>
      <c r="X192" s="175"/>
      <c r="Y192" s="175"/>
      <c r="Z192" s="175"/>
      <c r="AA192" s="175"/>
      <c r="AB192" s="175"/>
      <c r="AC192" s="175"/>
      <c r="AD192" s="175"/>
      <c r="AE192" s="175"/>
      <c r="AF192" s="175"/>
      <c r="AG192" s="175"/>
      <c r="AH192" s="175"/>
      <c r="AI192" s="175"/>
    </row>
    <row r="193" spans="1:35" x14ac:dyDescent="0.2">
      <c r="A193" s="175"/>
      <c r="B193" s="175"/>
      <c r="C193" s="175"/>
      <c r="D193" s="175"/>
      <c r="E193" s="175"/>
      <c r="F193" s="175"/>
      <c r="G193" s="175"/>
      <c r="H193" s="175"/>
      <c r="I193" s="175"/>
      <c r="J193" s="175"/>
      <c r="K193" s="175"/>
      <c r="L193" s="175"/>
      <c r="M193" s="175"/>
      <c r="N193" s="175"/>
      <c r="O193" s="175"/>
      <c r="P193" s="175"/>
      <c r="Q193" s="175"/>
      <c r="R193" s="175"/>
      <c r="S193" s="175"/>
      <c r="T193" s="175"/>
      <c r="U193" s="175"/>
      <c r="V193" s="175"/>
      <c r="W193" s="175"/>
      <c r="X193" s="175"/>
      <c r="Y193" s="175"/>
      <c r="Z193" s="175"/>
      <c r="AA193" s="175"/>
      <c r="AB193" s="175"/>
      <c r="AC193" s="175"/>
      <c r="AD193" s="175"/>
      <c r="AE193" s="175"/>
      <c r="AF193" s="175"/>
      <c r="AG193" s="175"/>
      <c r="AH193" s="175"/>
      <c r="AI193" s="175"/>
    </row>
    <row r="194" spans="1:35" x14ac:dyDescent="0.2">
      <c r="A194" s="175"/>
      <c r="B194" s="175"/>
      <c r="C194" s="175"/>
      <c r="D194" s="175"/>
      <c r="E194" s="175"/>
      <c r="F194" s="175"/>
      <c r="G194" s="175"/>
      <c r="H194" s="175"/>
      <c r="I194" s="175"/>
      <c r="J194" s="175"/>
      <c r="K194" s="175"/>
      <c r="L194" s="175"/>
      <c r="M194" s="175"/>
      <c r="N194" s="175"/>
      <c r="O194" s="175"/>
      <c r="P194" s="175"/>
      <c r="Q194" s="175"/>
      <c r="R194" s="175"/>
      <c r="S194" s="175"/>
      <c r="T194" s="175"/>
      <c r="U194" s="175"/>
      <c r="V194" s="175"/>
      <c r="W194" s="175"/>
      <c r="X194" s="175"/>
      <c r="Y194" s="175"/>
      <c r="Z194" s="175"/>
      <c r="AA194" s="175"/>
      <c r="AB194" s="175"/>
      <c r="AC194" s="175"/>
      <c r="AD194" s="175"/>
      <c r="AE194" s="175"/>
      <c r="AF194" s="175"/>
      <c r="AG194" s="175"/>
      <c r="AH194" s="175"/>
      <c r="AI194" s="175"/>
    </row>
    <row r="195" spans="1:35" x14ac:dyDescent="0.2">
      <c r="A195" s="175"/>
      <c r="B195" s="175"/>
      <c r="C195" s="175"/>
      <c r="D195" s="175"/>
      <c r="E195" s="175"/>
      <c r="F195" s="175"/>
      <c r="G195" s="175"/>
      <c r="H195" s="175"/>
      <c r="I195" s="175"/>
      <c r="J195" s="175"/>
      <c r="K195" s="175"/>
      <c r="L195" s="175"/>
      <c r="M195" s="175"/>
      <c r="N195" s="175"/>
      <c r="O195" s="175"/>
      <c r="P195" s="175"/>
      <c r="Q195" s="175"/>
      <c r="R195" s="175"/>
      <c r="S195" s="175"/>
      <c r="T195" s="175"/>
      <c r="U195" s="175"/>
      <c r="V195" s="175"/>
      <c r="W195" s="175"/>
      <c r="X195" s="175"/>
      <c r="Y195" s="175"/>
      <c r="Z195" s="175"/>
      <c r="AA195" s="175"/>
      <c r="AB195" s="175"/>
      <c r="AC195" s="175"/>
      <c r="AD195" s="175"/>
      <c r="AE195" s="175"/>
      <c r="AF195" s="175"/>
      <c r="AG195" s="175"/>
      <c r="AH195" s="175"/>
      <c r="AI195" s="175"/>
    </row>
    <row r="196" spans="1:35" x14ac:dyDescent="0.2">
      <c r="A196" s="175"/>
      <c r="B196" s="175"/>
      <c r="C196" s="175"/>
      <c r="D196" s="175"/>
      <c r="E196" s="175"/>
      <c r="F196" s="175"/>
      <c r="G196" s="175"/>
      <c r="H196" s="175"/>
      <c r="I196" s="175"/>
      <c r="J196" s="175"/>
      <c r="K196" s="175"/>
      <c r="L196" s="175"/>
      <c r="M196" s="175"/>
      <c r="N196" s="175"/>
      <c r="O196" s="175"/>
      <c r="P196" s="175"/>
      <c r="Q196" s="175"/>
      <c r="R196" s="175"/>
      <c r="S196" s="175"/>
      <c r="T196" s="175"/>
      <c r="U196" s="175"/>
      <c r="V196" s="175"/>
      <c r="W196" s="175"/>
      <c r="X196" s="175"/>
      <c r="Y196" s="175"/>
      <c r="Z196" s="175"/>
      <c r="AA196" s="175"/>
      <c r="AB196" s="175"/>
      <c r="AC196" s="175"/>
      <c r="AD196" s="175"/>
      <c r="AE196" s="175"/>
      <c r="AF196" s="175"/>
      <c r="AG196" s="175"/>
      <c r="AH196" s="175"/>
      <c r="AI196" s="175"/>
    </row>
    <row r="197" spans="1:35" x14ac:dyDescent="0.2">
      <c r="A197" s="175"/>
      <c r="B197" s="175"/>
      <c r="C197" s="175"/>
      <c r="D197" s="175"/>
      <c r="E197" s="175"/>
      <c r="F197" s="175"/>
      <c r="G197" s="175"/>
      <c r="H197" s="175"/>
      <c r="I197" s="175"/>
      <c r="J197" s="175"/>
      <c r="K197" s="175"/>
      <c r="L197" s="175"/>
      <c r="M197" s="175"/>
      <c r="N197" s="175"/>
      <c r="O197" s="175"/>
      <c r="P197" s="175"/>
      <c r="Q197" s="175"/>
      <c r="R197" s="175"/>
      <c r="S197" s="175"/>
      <c r="T197" s="175"/>
      <c r="U197" s="175"/>
      <c r="V197" s="175"/>
      <c r="W197" s="175"/>
      <c r="X197" s="175"/>
      <c r="Y197" s="175"/>
      <c r="Z197" s="175"/>
      <c r="AA197" s="175"/>
      <c r="AB197" s="175"/>
      <c r="AC197" s="175"/>
      <c r="AD197" s="175"/>
      <c r="AE197" s="175"/>
      <c r="AF197" s="175"/>
      <c r="AG197" s="175"/>
      <c r="AH197" s="175"/>
      <c r="AI197" s="175"/>
    </row>
    <row r="198" spans="1:35" x14ac:dyDescent="0.2">
      <c r="A198" s="175"/>
      <c r="B198" s="175"/>
      <c r="C198" s="175"/>
      <c r="D198" s="175"/>
      <c r="E198" s="175"/>
      <c r="F198" s="175"/>
      <c r="G198" s="175"/>
      <c r="H198" s="175"/>
      <c r="I198" s="175"/>
      <c r="J198" s="175"/>
      <c r="K198" s="175"/>
      <c r="L198" s="175"/>
      <c r="M198" s="175"/>
      <c r="N198" s="175"/>
      <c r="O198" s="175"/>
      <c r="P198" s="175"/>
      <c r="Q198" s="175"/>
      <c r="R198" s="175"/>
      <c r="S198" s="175"/>
      <c r="T198" s="175"/>
      <c r="U198" s="175"/>
      <c r="V198" s="175"/>
      <c r="W198" s="175"/>
      <c r="X198" s="175"/>
      <c r="Y198" s="175"/>
      <c r="Z198" s="175"/>
      <c r="AA198" s="175"/>
      <c r="AB198" s="175"/>
      <c r="AC198" s="175"/>
      <c r="AD198" s="175"/>
      <c r="AE198" s="175"/>
      <c r="AF198" s="175"/>
      <c r="AG198" s="175"/>
      <c r="AH198" s="175"/>
      <c r="AI198" s="175"/>
    </row>
    <row r="199" spans="1:35" x14ac:dyDescent="0.2">
      <c r="A199" s="175"/>
      <c r="B199" s="175"/>
      <c r="C199" s="175"/>
      <c r="D199" s="175"/>
      <c r="E199" s="175"/>
      <c r="F199" s="175"/>
      <c r="G199" s="175"/>
      <c r="H199" s="175"/>
      <c r="I199" s="175"/>
      <c r="J199" s="175"/>
      <c r="K199" s="175"/>
      <c r="L199" s="175"/>
      <c r="M199" s="175"/>
      <c r="N199" s="175"/>
      <c r="O199" s="175"/>
      <c r="P199" s="175"/>
      <c r="Q199" s="175"/>
      <c r="R199" s="175"/>
      <c r="S199" s="175"/>
      <c r="T199" s="175"/>
      <c r="U199" s="175"/>
      <c r="V199" s="175"/>
      <c r="W199" s="175"/>
      <c r="X199" s="175"/>
      <c r="Y199" s="175"/>
      <c r="Z199" s="175"/>
      <c r="AA199" s="175"/>
      <c r="AB199" s="175"/>
      <c r="AC199" s="175"/>
      <c r="AD199" s="175"/>
      <c r="AE199" s="175"/>
      <c r="AF199" s="175"/>
      <c r="AG199" s="175"/>
      <c r="AH199" s="175"/>
      <c r="AI199" s="175"/>
    </row>
    <row r="200" spans="1:35" x14ac:dyDescent="0.2">
      <c r="A200" s="175"/>
      <c r="B200" s="175"/>
      <c r="C200" s="175"/>
      <c r="D200" s="175"/>
      <c r="E200" s="175"/>
      <c r="F200" s="175"/>
      <c r="G200" s="175"/>
      <c r="H200" s="175"/>
      <c r="I200" s="175"/>
      <c r="J200" s="175"/>
      <c r="K200" s="175"/>
      <c r="L200" s="175"/>
      <c r="M200" s="175"/>
      <c r="N200" s="175"/>
      <c r="O200" s="175"/>
      <c r="P200" s="175"/>
      <c r="Q200" s="175"/>
      <c r="R200" s="175"/>
      <c r="S200" s="175"/>
      <c r="T200" s="175"/>
      <c r="U200" s="175"/>
      <c r="V200" s="175"/>
      <c r="W200" s="175"/>
      <c r="X200" s="175"/>
      <c r="Y200" s="175"/>
      <c r="Z200" s="175"/>
      <c r="AA200" s="175"/>
      <c r="AB200" s="175"/>
      <c r="AC200" s="175"/>
      <c r="AD200" s="175"/>
      <c r="AE200" s="175"/>
      <c r="AF200" s="175"/>
      <c r="AG200" s="175"/>
      <c r="AH200" s="175"/>
      <c r="AI200" s="175"/>
    </row>
    <row r="201" spans="1:35" x14ac:dyDescent="0.2">
      <c r="A201" s="175"/>
      <c r="B201" s="175"/>
      <c r="C201" s="175"/>
      <c r="D201" s="175"/>
      <c r="E201" s="175"/>
      <c r="F201" s="175"/>
      <c r="G201" s="175"/>
      <c r="H201" s="175"/>
      <c r="I201" s="175"/>
      <c r="J201" s="175"/>
      <c r="K201" s="175"/>
      <c r="L201" s="175"/>
      <c r="M201" s="175"/>
      <c r="N201" s="175"/>
      <c r="O201" s="175"/>
      <c r="P201" s="175"/>
      <c r="Q201" s="175"/>
      <c r="R201" s="175"/>
      <c r="S201" s="175"/>
      <c r="T201" s="175"/>
      <c r="U201" s="175"/>
      <c r="V201" s="175"/>
      <c r="W201" s="175"/>
      <c r="X201" s="175"/>
      <c r="Y201" s="175"/>
      <c r="Z201" s="175"/>
      <c r="AA201" s="175"/>
      <c r="AB201" s="175"/>
      <c r="AC201" s="175"/>
      <c r="AD201" s="175"/>
      <c r="AE201" s="175"/>
      <c r="AF201" s="175"/>
      <c r="AG201" s="175"/>
      <c r="AH201" s="175"/>
      <c r="AI201" s="175"/>
    </row>
    <row r="202" spans="1:35" x14ac:dyDescent="0.2">
      <c r="A202" s="175"/>
      <c r="B202" s="175"/>
      <c r="C202" s="175"/>
      <c r="D202" s="175"/>
      <c r="E202" s="175"/>
      <c r="F202" s="175"/>
      <c r="G202" s="175"/>
      <c r="H202" s="175"/>
      <c r="I202" s="175"/>
      <c r="J202" s="175"/>
      <c r="K202" s="175"/>
      <c r="L202" s="175"/>
      <c r="M202" s="175"/>
      <c r="N202" s="175"/>
      <c r="O202" s="175"/>
      <c r="P202" s="175"/>
      <c r="Q202" s="175"/>
      <c r="R202" s="175"/>
      <c r="S202" s="175"/>
      <c r="T202" s="175"/>
      <c r="U202" s="175"/>
      <c r="V202" s="175"/>
      <c r="W202" s="175"/>
      <c r="X202" s="175"/>
      <c r="Y202" s="175"/>
      <c r="Z202" s="175"/>
      <c r="AA202" s="175"/>
      <c r="AB202" s="175"/>
      <c r="AC202" s="175"/>
      <c r="AD202" s="175"/>
      <c r="AE202" s="175"/>
      <c r="AF202" s="175"/>
      <c r="AG202" s="175"/>
      <c r="AH202" s="175"/>
      <c r="AI202" s="175"/>
    </row>
    <row r="203" spans="1:35" x14ac:dyDescent="0.2">
      <c r="A203" s="175"/>
      <c r="B203" s="175"/>
      <c r="C203" s="175"/>
      <c r="D203" s="175"/>
      <c r="E203" s="175"/>
      <c r="F203" s="175"/>
      <c r="G203" s="175"/>
      <c r="H203" s="175"/>
      <c r="I203" s="175"/>
      <c r="J203" s="175"/>
      <c r="K203" s="175"/>
      <c r="L203" s="175"/>
      <c r="M203" s="175"/>
      <c r="N203" s="175"/>
      <c r="O203" s="175"/>
      <c r="P203" s="175"/>
      <c r="Q203" s="175"/>
      <c r="R203" s="175"/>
      <c r="S203" s="175"/>
      <c r="T203" s="175"/>
      <c r="U203" s="175"/>
      <c r="V203" s="175"/>
      <c r="W203" s="175"/>
      <c r="X203" s="175"/>
      <c r="Y203" s="175"/>
      <c r="Z203" s="175"/>
      <c r="AA203" s="175"/>
      <c r="AB203" s="175"/>
      <c r="AC203" s="175"/>
      <c r="AD203" s="175"/>
      <c r="AE203" s="175"/>
      <c r="AF203" s="175"/>
      <c r="AG203" s="175"/>
      <c r="AH203" s="175"/>
      <c r="AI203" s="175"/>
    </row>
    <row r="204" spans="1:35" x14ac:dyDescent="0.2">
      <c r="A204" s="175"/>
      <c r="B204" s="175"/>
      <c r="C204" s="175"/>
      <c r="D204" s="175"/>
      <c r="E204" s="175"/>
      <c r="F204" s="175"/>
      <c r="G204" s="175"/>
      <c r="H204" s="175"/>
      <c r="I204" s="175"/>
      <c r="J204" s="175"/>
      <c r="K204" s="175"/>
      <c r="L204" s="175"/>
      <c r="M204" s="175"/>
      <c r="N204" s="175"/>
      <c r="O204" s="175"/>
      <c r="P204" s="175"/>
      <c r="Q204" s="175"/>
      <c r="R204" s="175"/>
      <c r="S204" s="175"/>
      <c r="T204" s="175"/>
      <c r="U204" s="175"/>
      <c r="V204" s="175"/>
      <c r="W204" s="175"/>
      <c r="X204" s="175"/>
      <c r="Y204" s="175"/>
      <c r="Z204" s="175"/>
      <c r="AA204" s="175"/>
      <c r="AB204" s="175"/>
      <c r="AC204" s="175"/>
      <c r="AD204" s="175"/>
      <c r="AE204" s="175"/>
      <c r="AF204" s="175"/>
      <c r="AG204" s="175"/>
      <c r="AH204" s="175"/>
      <c r="AI204" s="175"/>
    </row>
    <row r="205" spans="1:35" x14ac:dyDescent="0.2">
      <c r="A205" s="175"/>
      <c r="B205" s="175"/>
      <c r="C205" s="175"/>
      <c r="D205" s="175"/>
      <c r="E205" s="175"/>
      <c r="F205" s="175"/>
      <c r="G205" s="175"/>
      <c r="H205" s="175"/>
      <c r="I205" s="175"/>
      <c r="J205" s="175"/>
      <c r="K205" s="175"/>
      <c r="L205" s="175"/>
      <c r="M205" s="175"/>
      <c r="N205" s="175"/>
      <c r="O205" s="175"/>
      <c r="P205" s="175"/>
      <c r="Q205" s="175"/>
      <c r="R205" s="175"/>
      <c r="S205" s="175"/>
      <c r="T205" s="175"/>
      <c r="U205" s="175"/>
      <c r="V205" s="175"/>
      <c r="W205" s="175"/>
      <c r="X205" s="175"/>
      <c r="Y205" s="175"/>
      <c r="Z205" s="175"/>
      <c r="AA205" s="175"/>
      <c r="AB205" s="175"/>
      <c r="AC205" s="175"/>
      <c r="AD205" s="175"/>
      <c r="AE205" s="175"/>
      <c r="AF205" s="175"/>
      <c r="AG205" s="175"/>
      <c r="AH205" s="175"/>
      <c r="AI205" s="175"/>
    </row>
    <row r="206" spans="1:35" x14ac:dyDescent="0.2">
      <c r="A206" s="175"/>
      <c r="B206" s="175"/>
      <c r="C206" s="175"/>
      <c r="D206" s="175"/>
      <c r="E206" s="175"/>
      <c r="F206" s="175"/>
      <c r="G206" s="175"/>
      <c r="H206" s="175"/>
      <c r="I206" s="175"/>
      <c r="J206" s="175"/>
      <c r="K206" s="175"/>
      <c r="L206" s="175"/>
      <c r="M206" s="175"/>
      <c r="N206" s="175"/>
      <c r="O206" s="175"/>
      <c r="P206" s="175"/>
      <c r="Q206" s="175"/>
      <c r="R206" s="175"/>
      <c r="S206" s="175"/>
      <c r="T206" s="175"/>
      <c r="U206" s="175"/>
      <c r="V206" s="175"/>
      <c r="W206" s="175"/>
      <c r="X206" s="175"/>
      <c r="Y206" s="175"/>
      <c r="Z206" s="175"/>
      <c r="AA206" s="175"/>
      <c r="AB206" s="175"/>
      <c r="AC206" s="175"/>
      <c r="AD206" s="175"/>
      <c r="AE206" s="175"/>
      <c r="AF206" s="175"/>
      <c r="AG206" s="175"/>
      <c r="AH206" s="175"/>
      <c r="AI206" s="175"/>
    </row>
    <row r="207" spans="1:35" x14ac:dyDescent="0.2">
      <c r="A207" s="175"/>
      <c r="B207" s="175"/>
      <c r="C207" s="175"/>
      <c r="D207" s="175"/>
      <c r="E207" s="175"/>
      <c r="F207" s="175"/>
      <c r="G207" s="175"/>
      <c r="H207" s="175"/>
      <c r="I207" s="175"/>
      <c r="J207" s="175"/>
      <c r="K207" s="175"/>
      <c r="L207" s="175"/>
      <c r="M207" s="175"/>
      <c r="N207" s="175"/>
      <c r="O207" s="175"/>
      <c r="P207" s="175"/>
      <c r="Q207" s="175"/>
      <c r="R207" s="175"/>
      <c r="S207" s="175"/>
      <c r="T207" s="175"/>
      <c r="U207" s="175"/>
      <c r="V207" s="175"/>
      <c r="W207" s="175"/>
      <c r="X207" s="175"/>
      <c r="Y207" s="175"/>
      <c r="Z207" s="175"/>
      <c r="AA207" s="175"/>
      <c r="AB207" s="175"/>
      <c r="AC207" s="175"/>
      <c r="AD207" s="175"/>
      <c r="AE207" s="175"/>
      <c r="AF207" s="175"/>
      <c r="AG207" s="175"/>
      <c r="AH207" s="175"/>
      <c r="AI207" s="175"/>
    </row>
    <row r="208" spans="1:35" x14ac:dyDescent="0.2">
      <c r="A208" s="175"/>
      <c r="B208" s="175"/>
      <c r="C208" s="175"/>
      <c r="D208" s="175"/>
      <c r="E208" s="175"/>
      <c r="F208" s="175"/>
      <c r="G208" s="175"/>
      <c r="H208" s="175"/>
      <c r="I208" s="175"/>
      <c r="J208" s="175"/>
      <c r="K208" s="175"/>
      <c r="L208" s="175"/>
      <c r="M208" s="175"/>
      <c r="N208" s="175"/>
      <c r="O208" s="175"/>
      <c r="P208" s="175"/>
      <c r="Q208" s="175"/>
      <c r="R208" s="175"/>
      <c r="S208" s="175"/>
      <c r="T208" s="175"/>
      <c r="U208" s="175"/>
      <c r="V208" s="175"/>
      <c r="W208" s="175"/>
      <c r="X208" s="175"/>
      <c r="Y208" s="175"/>
      <c r="Z208" s="175"/>
      <c r="AA208" s="175"/>
      <c r="AB208" s="175"/>
      <c r="AC208" s="175"/>
      <c r="AD208" s="175"/>
      <c r="AE208" s="175"/>
      <c r="AF208" s="175"/>
      <c r="AG208" s="175"/>
      <c r="AH208" s="175"/>
      <c r="AI208" s="175"/>
    </row>
    <row r="209" spans="1:35" x14ac:dyDescent="0.2">
      <c r="A209" s="175"/>
      <c r="B209" s="175"/>
      <c r="C209" s="175"/>
      <c r="D209" s="175"/>
      <c r="E209" s="175"/>
      <c r="F209" s="175"/>
      <c r="G209" s="175"/>
      <c r="H209" s="175"/>
      <c r="I209" s="175"/>
      <c r="J209" s="175"/>
      <c r="K209" s="175"/>
      <c r="L209" s="175"/>
      <c r="M209" s="175"/>
      <c r="N209" s="175"/>
      <c r="O209" s="175"/>
      <c r="P209" s="175"/>
      <c r="Q209" s="175"/>
      <c r="R209" s="175"/>
      <c r="S209" s="175"/>
      <c r="T209" s="175"/>
      <c r="U209" s="175"/>
      <c r="V209" s="175"/>
      <c r="W209" s="175"/>
      <c r="X209" s="175"/>
      <c r="Y209" s="175"/>
      <c r="Z209" s="175"/>
      <c r="AA209" s="175"/>
      <c r="AB209" s="175"/>
      <c r="AC209" s="175"/>
      <c r="AD209" s="175"/>
      <c r="AE209" s="175"/>
      <c r="AF209" s="175"/>
      <c r="AG209" s="175"/>
      <c r="AH209" s="175"/>
      <c r="AI209" s="175"/>
    </row>
    <row r="210" spans="1:35" x14ac:dyDescent="0.2">
      <c r="A210" s="175"/>
      <c r="B210" s="175"/>
      <c r="C210" s="175"/>
      <c r="D210" s="175"/>
      <c r="E210" s="175"/>
      <c r="F210" s="175"/>
      <c r="G210" s="175"/>
      <c r="H210" s="175"/>
      <c r="I210" s="175"/>
      <c r="J210" s="175"/>
      <c r="K210" s="175"/>
      <c r="L210" s="175"/>
      <c r="M210" s="175"/>
      <c r="N210" s="175"/>
      <c r="O210" s="175"/>
      <c r="P210" s="175"/>
      <c r="Q210" s="175"/>
      <c r="R210" s="175"/>
      <c r="S210" s="175"/>
      <c r="T210" s="175"/>
      <c r="U210" s="175"/>
      <c r="V210" s="175"/>
      <c r="W210" s="175"/>
      <c r="X210" s="175"/>
      <c r="Y210" s="175"/>
      <c r="Z210" s="175"/>
      <c r="AA210" s="175"/>
      <c r="AB210" s="175"/>
      <c r="AC210" s="175"/>
      <c r="AD210" s="175"/>
      <c r="AE210" s="175"/>
      <c r="AF210" s="175"/>
      <c r="AG210" s="175"/>
      <c r="AH210" s="175"/>
      <c r="AI210" s="175"/>
    </row>
    <row r="211" spans="1:35" x14ac:dyDescent="0.2">
      <c r="A211" s="175"/>
      <c r="B211" s="175"/>
      <c r="C211" s="175"/>
      <c r="D211" s="175"/>
      <c r="E211" s="175"/>
      <c r="F211" s="175"/>
      <c r="G211" s="175"/>
      <c r="H211" s="175"/>
      <c r="I211" s="175"/>
      <c r="J211" s="175"/>
      <c r="K211" s="175"/>
      <c r="L211" s="175"/>
      <c r="M211" s="175"/>
      <c r="N211" s="175"/>
      <c r="O211" s="175"/>
      <c r="P211" s="175"/>
      <c r="Q211" s="175"/>
      <c r="R211" s="175"/>
      <c r="S211" s="175"/>
      <c r="T211" s="175"/>
      <c r="U211" s="175"/>
      <c r="V211" s="175"/>
      <c r="W211" s="175"/>
      <c r="X211" s="175"/>
      <c r="Y211" s="175"/>
      <c r="Z211" s="175"/>
      <c r="AA211" s="175"/>
      <c r="AB211" s="175"/>
      <c r="AC211" s="175"/>
      <c r="AD211" s="175"/>
      <c r="AE211" s="175"/>
      <c r="AF211" s="175"/>
      <c r="AG211" s="175"/>
      <c r="AH211" s="175"/>
      <c r="AI211" s="175"/>
    </row>
    <row r="212" spans="1:35" x14ac:dyDescent="0.2">
      <c r="A212" s="175"/>
      <c r="B212" s="175"/>
      <c r="C212" s="175"/>
      <c r="D212" s="175"/>
      <c r="E212" s="175"/>
      <c r="F212" s="175"/>
      <c r="G212" s="175"/>
      <c r="H212" s="175"/>
      <c r="I212" s="175"/>
      <c r="J212" s="175"/>
      <c r="K212" s="175"/>
      <c r="L212" s="175"/>
      <c r="M212" s="175"/>
      <c r="N212" s="175"/>
      <c r="O212" s="175"/>
      <c r="P212" s="175"/>
      <c r="Q212" s="175"/>
      <c r="R212" s="175"/>
      <c r="S212" s="175"/>
      <c r="T212" s="175"/>
      <c r="U212" s="175"/>
      <c r="V212" s="175"/>
      <c r="W212" s="175"/>
      <c r="X212" s="175"/>
      <c r="Y212" s="175"/>
      <c r="Z212" s="175"/>
      <c r="AA212" s="175"/>
      <c r="AB212" s="175"/>
      <c r="AC212" s="175"/>
      <c r="AD212" s="175"/>
      <c r="AE212" s="175"/>
      <c r="AF212" s="175"/>
      <c r="AG212" s="175"/>
      <c r="AH212" s="175"/>
      <c r="AI212" s="175"/>
    </row>
    <row r="213" spans="1:35" x14ac:dyDescent="0.2">
      <c r="A213" s="175"/>
      <c r="B213" s="175"/>
      <c r="C213" s="175"/>
      <c r="D213" s="175"/>
      <c r="E213" s="175"/>
      <c r="F213" s="175"/>
      <c r="G213" s="175"/>
      <c r="H213" s="175"/>
      <c r="I213" s="175"/>
      <c r="J213" s="175"/>
      <c r="K213" s="175"/>
      <c r="L213" s="175"/>
      <c r="M213" s="175"/>
      <c r="N213" s="175"/>
      <c r="O213" s="175"/>
      <c r="P213" s="175"/>
      <c r="Q213" s="175"/>
      <c r="R213" s="175"/>
      <c r="S213" s="175"/>
      <c r="T213" s="175"/>
      <c r="U213" s="175"/>
      <c r="V213" s="175"/>
      <c r="W213" s="175"/>
      <c r="X213" s="175"/>
      <c r="Y213" s="175"/>
      <c r="Z213" s="175"/>
      <c r="AA213" s="175"/>
      <c r="AB213" s="175"/>
      <c r="AC213" s="175"/>
      <c r="AD213" s="175"/>
      <c r="AE213" s="175"/>
      <c r="AF213" s="175"/>
      <c r="AG213" s="175"/>
      <c r="AH213" s="175"/>
      <c r="AI213" s="175"/>
    </row>
    <row r="214" spans="1:35" x14ac:dyDescent="0.2">
      <c r="A214" s="175"/>
      <c r="B214" s="175"/>
      <c r="C214" s="175"/>
      <c r="D214" s="175"/>
      <c r="E214" s="175"/>
      <c r="F214" s="175"/>
      <c r="G214" s="175"/>
      <c r="H214" s="175"/>
      <c r="I214" s="175"/>
      <c r="J214" s="175"/>
      <c r="K214" s="175"/>
      <c r="L214" s="175"/>
      <c r="M214" s="175"/>
      <c r="N214" s="175"/>
      <c r="O214" s="175"/>
      <c r="P214" s="175"/>
      <c r="Q214" s="175"/>
      <c r="R214" s="175"/>
      <c r="S214" s="175"/>
      <c r="T214" s="175"/>
      <c r="U214" s="175"/>
      <c r="V214" s="175"/>
      <c r="W214" s="175"/>
      <c r="X214" s="175"/>
      <c r="Y214" s="175"/>
      <c r="Z214" s="175"/>
      <c r="AA214" s="175"/>
      <c r="AB214" s="175"/>
      <c r="AC214" s="175"/>
      <c r="AD214" s="175"/>
      <c r="AE214" s="175"/>
      <c r="AF214" s="175"/>
      <c r="AG214" s="175"/>
      <c r="AH214" s="175"/>
      <c r="AI214" s="175"/>
    </row>
    <row r="215" spans="1:35" x14ac:dyDescent="0.2">
      <c r="A215" s="175"/>
      <c r="B215" s="175"/>
      <c r="C215" s="175"/>
      <c r="D215" s="175"/>
      <c r="E215" s="175"/>
      <c r="F215" s="175"/>
      <c r="G215" s="175"/>
      <c r="H215" s="175"/>
      <c r="I215" s="175"/>
      <c r="J215" s="175"/>
      <c r="K215" s="175"/>
      <c r="L215" s="175"/>
      <c r="M215" s="175"/>
      <c r="N215" s="175"/>
      <c r="O215" s="175"/>
      <c r="P215" s="175"/>
      <c r="Q215" s="175"/>
      <c r="R215" s="175"/>
      <c r="S215" s="175"/>
      <c r="T215" s="175"/>
      <c r="U215" s="175"/>
      <c r="V215" s="175"/>
      <c r="W215" s="175"/>
      <c r="X215" s="175"/>
      <c r="Y215" s="175"/>
      <c r="Z215" s="175"/>
      <c r="AA215" s="175"/>
      <c r="AB215" s="175"/>
      <c r="AC215" s="175"/>
      <c r="AD215" s="175"/>
      <c r="AE215" s="175"/>
      <c r="AF215" s="175"/>
      <c r="AG215" s="175"/>
      <c r="AH215" s="175"/>
      <c r="AI215" s="175"/>
    </row>
    <row r="216" spans="1:35" x14ac:dyDescent="0.2">
      <c r="A216" s="175"/>
      <c r="B216" s="175"/>
      <c r="C216" s="175"/>
      <c r="D216" s="175"/>
      <c r="E216" s="175"/>
      <c r="F216" s="175"/>
      <c r="G216" s="175"/>
      <c r="H216" s="175"/>
      <c r="I216" s="175"/>
      <c r="J216" s="175"/>
      <c r="K216" s="175"/>
      <c r="L216" s="175"/>
      <c r="M216" s="175"/>
      <c r="N216" s="175"/>
      <c r="O216" s="175"/>
      <c r="P216" s="175"/>
      <c r="Q216" s="175"/>
      <c r="R216" s="175"/>
      <c r="S216" s="175"/>
      <c r="T216" s="175"/>
      <c r="U216" s="175"/>
      <c r="V216" s="175"/>
      <c r="W216" s="175"/>
      <c r="X216" s="175"/>
      <c r="Y216" s="175"/>
      <c r="Z216" s="175"/>
      <c r="AA216" s="175"/>
      <c r="AB216" s="175"/>
      <c r="AC216" s="175"/>
      <c r="AD216" s="175"/>
      <c r="AE216" s="175"/>
      <c r="AF216" s="175"/>
      <c r="AG216" s="175"/>
      <c r="AH216" s="175"/>
      <c r="AI216" s="175"/>
    </row>
    <row r="217" spans="1:35" x14ac:dyDescent="0.2">
      <c r="A217" s="175"/>
      <c r="B217" s="175"/>
      <c r="C217" s="175"/>
      <c r="D217" s="175"/>
      <c r="E217" s="175"/>
      <c r="F217" s="175"/>
      <c r="G217" s="175"/>
      <c r="H217" s="175"/>
      <c r="I217" s="175"/>
      <c r="J217" s="175"/>
      <c r="K217" s="175"/>
      <c r="L217" s="175"/>
      <c r="M217" s="175"/>
      <c r="N217" s="175"/>
      <c r="O217" s="175"/>
      <c r="P217" s="175"/>
      <c r="Q217" s="175"/>
      <c r="R217" s="175"/>
      <c r="S217" s="175"/>
      <c r="T217" s="175"/>
      <c r="U217" s="175"/>
      <c r="V217" s="175"/>
      <c r="W217" s="175"/>
      <c r="X217" s="175"/>
      <c r="Y217" s="175"/>
      <c r="Z217" s="175"/>
      <c r="AA217" s="175"/>
      <c r="AB217" s="175"/>
      <c r="AC217" s="175"/>
      <c r="AD217" s="175"/>
      <c r="AE217" s="175"/>
      <c r="AF217" s="175"/>
      <c r="AG217" s="175"/>
      <c r="AH217" s="175"/>
      <c r="AI217" s="175"/>
    </row>
    <row r="218" spans="1:35" x14ac:dyDescent="0.2">
      <c r="A218" s="175"/>
      <c r="B218" s="175"/>
      <c r="C218" s="175"/>
      <c r="D218" s="175"/>
      <c r="E218" s="175"/>
      <c r="F218" s="175"/>
      <c r="G218" s="175"/>
      <c r="H218" s="175"/>
      <c r="I218" s="175"/>
      <c r="J218" s="175"/>
      <c r="K218" s="175"/>
      <c r="L218" s="175"/>
      <c r="M218" s="175"/>
      <c r="N218" s="175"/>
      <c r="O218" s="175"/>
      <c r="P218" s="175"/>
      <c r="Q218" s="175"/>
      <c r="R218" s="175"/>
      <c r="S218" s="175"/>
      <c r="T218" s="175"/>
      <c r="U218" s="175"/>
      <c r="V218" s="175"/>
      <c r="W218" s="175"/>
      <c r="X218" s="175"/>
      <c r="Y218" s="175"/>
      <c r="Z218" s="175"/>
      <c r="AA218" s="175"/>
      <c r="AB218" s="175"/>
      <c r="AC218" s="175"/>
      <c r="AD218" s="175"/>
      <c r="AE218" s="175"/>
      <c r="AF218" s="175"/>
      <c r="AG218" s="175"/>
      <c r="AH218" s="175"/>
      <c r="AI218" s="175"/>
    </row>
    <row r="219" spans="1:35" x14ac:dyDescent="0.2">
      <c r="A219" s="175"/>
      <c r="B219" s="175"/>
      <c r="C219" s="175"/>
      <c r="D219" s="175"/>
      <c r="E219" s="175"/>
      <c r="F219" s="175"/>
      <c r="G219" s="175"/>
      <c r="H219" s="175"/>
      <c r="I219" s="175"/>
      <c r="J219" s="175"/>
      <c r="K219" s="175"/>
      <c r="L219" s="175"/>
      <c r="M219" s="175"/>
      <c r="N219" s="175"/>
      <c r="O219" s="175"/>
      <c r="P219" s="175"/>
      <c r="Q219" s="175"/>
      <c r="R219" s="175"/>
      <c r="S219" s="175"/>
      <c r="T219" s="175"/>
      <c r="U219" s="175"/>
      <c r="V219" s="175"/>
      <c r="W219" s="175"/>
      <c r="X219" s="175"/>
      <c r="Y219" s="175"/>
      <c r="Z219" s="175"/>
      <c r="AA219" s="175"/>
      <c r="AB219" s="175"/>
      <c r="AC219" s="175"/>
      <c r="AD219" s="175"/>
      <c r="AE219" s="175"/>
      <c r="AF219" s="175"/>
      <c r="AG219" s="175"/>
      <c r="AH219" s="175"/>
      <c r="AI219" s="175"/>
    </row>
    <row r="220" spans="1:35" x14ac:dyDescent="0.2">
      <c r="A220" s="175"/>
      <c r="B220" s="175"/>
      <c r="C220" s="175"/>
      <c r="D220" s="175"/>
      <c r="E220" s="175"/>
      <c r="F220" s="175"/>
      <c r="G220" s="175"/>
      <c r="H220" s="175"/>
      <c r="I220" s="175"/>
      <c r="J220" s="175"/>
      <c r="K220" s="175"/>
      <c r="L220" s="175"/>
      <c r="M220" s="175"/>
      <c r="N220" s="175"/>
      <c r="O220" s="175"/>
      <c r="P220" s="175"/>
      <c r="Q220" s="175"/>
      <c r="R220" s="175"/>
      <c r="S220" s="175"/>
      <c r="T220" s="175"/>
      <c r="U220" s="175"/>
      <c r="V220" s="175"/>
      <c r="W220" s="175"/>
      <c r="X220" s="175"/>
      <c r="Y220" s="175"/>
      <c r="Z220" s="175"/>
      <c r="AA220" s="175"/>
      <c r="AB220" s="175"/>
      <c r="AC220" s="175"/>
      <c r="AD220" s="175"/>
      <c r="AE220" s="175"/>
      <c r="AF220" s="175"/>
      <c r="AG220" s="175"/>
      <c r="AH220" s="175"/>
      <c r="AI220" s="175"/>
    </row>
    <row r="221" spans="1:35" x14ac:dyDescent="0.2">
      <c r="A221" s="175"/>
      <c r="B221" s="175"/>
      <c r="C221" s="175"/>
      <c r="D221" s="175"/>
      <c r="E221" s="175"/>
      <c r="F221" s="175"/>
      <c r="G221" s="175"/>
      <c r="H221" s="175"/>
      <c r="I221" s="175"/>
      <c r="J221" s="175"/>
      <c r="K221" s="175"/>
      <c r="L221" s="175"/>
      <c r="M221" s="175"/>
      <c r="N221" s="175"/>
      <c r="O221" s="175"/>
      <c r="P221" s="175"/>
      <c r="Q221" s="175"/>
      <c r="R221" s="175"/>
      <c r="S221" s="175"/>
      <c r="T221" s="175"/>
      <c r="U221" s="175"/>
      <c r="V221" s="175"/>
      <c r="W221" s="175"/>
      <c r="X221" s="175"/>
      <c r="Y221" s="175"/>
      <c r="Z221" s="175"/>
      <c r="AA221" s="175"/>
      <c r="AB221" s="175"/>
      <c r="AC221" s="175"/>
      <c r="AD221" s="175"/>
      <c r="AE221" s="175"/>
      <c r="AF221" s="175"/>
      <c r="AG221" s="175"/>
      <c r="AH221" s="175"/>
      <c r="AI221" s="175"/>
    </row>
    <row r="222" spans="1:35" x14ac:dyDescent="0.2">
      <c r="A222" s="175"/>
      <c r="B222" s="175"/>
      <c r="C222" s="175"/>
      <c r="D222" s="175"/>
      <c r="E222" s="175"/>
      <c r="F222" s="175"/>
      <c r="G222" s="175"/>
      <c r="H222" s="175"/>
      <c r="I222" s="175"/>
      <c r="J222" s="175"/>
      <c r="K222" s="175"/>
      <c r="L222" s="175"/>
      <c r="M222" s="175"/>
      <c r="N222" s="175"/>
      <c r="O222" s="175"/>
      <c r="P222" s="175"/>
      <c r="Q222" s="175"/>
      <c r="R222" s="175"/>
      <c r="S222" s="175"/>
      <c r="T222" s="175"/>
      <c r="U222" s="175"/>
      <c r="V222" s="175"/>
      <c r="W222" s="175"/>
      <c r="X222" s="175"/>
      <c r="Y222" s="175"/>
      <c r="Z222" s="175"/>
      <c r="AA222" s="175"/>
      <c r="AB222" s="175"/>
      <c r="AC222" s="175"/>
      <c r="AD222" s="175"/>
      <c r="AE222" s="175"/>
      <c r="AF222" s="175"/>
      <c r="AG222" s="175"/>
      <c r="AH222" s="175"/>
      <c r="AI222" s="175"/>
    </row>
    <row r="223" spans="1:35" x14ac:dyDescent="0.2">
      <c r="A223" s="175"/>
      <c r="B223" s="175"/>
      <c r="C223" s="175"/>
      <c r="D223" s="175"/>
      <c r="E223" s="175"/>
      <c r="F223" s="175"/>
      <c r="G223" s="175"/>
      <c r="H223" s="175"/>
      <c r="I223" s="175"/>
      <c r="J223" s="175"/>
      <c r="K223" s="175"/>
      <c r="L223" s="175"/>
      <c r="M223" s="175"/>
      <c r="N223" s="175"/>
      <c r="O223" s="175"/>
      <c r="P223" s="175"/>
      <c r="Q223" s="175"/>
      <c r="R223" s="175"/>
      <c r="S223" s="175"/>
      <c r="T223" s="175"/>
      <c r="U223" s="175"/>
      <c r="V223" s="175"/>
      <c r="W223" s="175"/>
      <c r="X223" s="175"/>
      <c r="Y223" s="175"/>
      <c r="Z223" s="175"/>
      <c r="AA223" s="175"/>
      <c r="AB223" s="175"/>
      <c r="AC223" s="175"/>
      <c r="AD223" s="175"/>
      <c r="AE223" s="175"/>
      <c r="AF223" s="175"/>
      <c r="AG223" s="175"/>
      <c r="AH223" s="175"/>
      <c r="AI223" s="175"/>
    </row>
    <row r="224" spans="1:35" x14ac:dyDescent="0.2">
      <c r="A224" s="175"/>
      <c r="B224" s="175"/>
      <c r="C224" s="175"/>
      <c r="D224" s="175"/>
      <c r="E224" s="175"/>
      <c r="F224" s="175"/>
      <c r="G224" s="175"/>
      <c r="H224" s="175"/>
      <c r="I224" s="175"/>
      <c r="J224" s="175"/>
      <c r="K224" s="175"/>
      <c r="L224" s="175"/>
      <c r="M224" s="175"/>
      <c r="N224" s="175"/>
      <c r="O224" s="175"/>
      <c r="P224" s="175"/>
      <c r="Q224" s="175"/>
      <c r="R224" s="175"/>
      <c r="S224" s="175"/>
      <c r="T224" s="175"/>
      <c r="U224" s="175"/>
      <c r="V224" s="175"/>
      <c r="W224" s="175"/>
      <c r="X224" s="175"/>
      <c r="Y224" s="175"/>
      <c r="Z224" s="175"/>
      <c r="AA224" s="175"/>
      <c r="AB224" s="175"/>
      <c r="AC224" s="175"/>
      <c r="AD224" s="175"/>
      <c r="AE224" s="175"/>
      <c r="AF224" s="175"/>
      <c r="AG224" s="175"/>
      <c r="AH224" s="175"/>
      <c r="AI224" s="175"/>
    </row>
    <row r="225" spans="1:35" x14ac:dyDescent="0.2">
      <c r="A225" s="175"/>
      <c r="B225" s="175"/>
      <c r="C225" s="175"/>
      <c r="D225" s="175"/>
      <c r="E225" s="175"/>
      <c r="F225" s="175"/>
      <c r="G225" s="175"/>
      <c r="H225" s="175"/>
      <c r="I225" s="175"/>
      <c r="J225" s="175"/>
      <c r="K225" s="175"/>
      <c r="L225" s="175"/>
      <c r="M225" s="175"/>
      <c r="N225" s="175"/>
      <c r="O225" s="175"/>
      <c r="P225" s="175"/>
      <c r="Q225" s="175"/>
      <c r="R225" s="175"/>
      <c r="S225" s="175"/>
      <c r="T225" s="175"/>
      <c r="U225" s="175"/>
      <c r="V225" s="175"/>
      <c r="W225" s="175"/>
      <c r="X225" s="175"/>
      <c r="Y225" s="175"/>
      <c r="Z225" s="175"/>
      <c r="AA225" s="175"/>
      <c r="AB225" s="175"/>
      <c r="AC225" s="175"/>
      <c r="AD225" s="175"/>
      <c r="AE225" s="175"/>
      <c r="AF225" s="175"/>
      <c r="AG225" s="175"/>
      <c r="AH225" s="175"/>
      <c r="AI225" s="175"/>
    </row>
    <row r="226" spans="1:35" x14ac:dyDescent="0.2">
      <c r="A226" s="175"/>
      <c r="B226" s="175"/>
      <c r="C226" s="175"/>
      <c r="D226" s="175"/>
      <c r="E226" s="175"/>
      <c r="F226" s="175"/>
      <c r="G226" s="175"/>
      <c r="H226" s="175"/>
      <c r="I226" s="175"/>
      <c r="J226" s="175"/>
      <c r="K226" s="175"/>
      <c r="L226" s="175"/>
      <c r="M226" s="175"/>
      <c r="N226" s="175"/>
      <c r="O226" s="175"/>
      <c r="P226" s="175"/>
      <c r="Q226" s="175"/>
      <c r="R226" s="175"/>
      <c r="S226" s="175"/>
      <c r="T226" s="175"/>
      <c r="U226" s="175"/>
      <c r="V226" s="175"/>
      <c r="W226" s="175"/>
      <c r="X226" s="175"/>
      <c r="Y226" s="175"/>
      <c r="Z226" s="175"/>
      <c r="AA226" s="175"/>
      <c r="AB226" s="175"/>
      <c r="AC226" s="175"/>
      <c r="AD226" s="175"/>
      <c r="AE226" s="175"/>
      <c r="AF226" s="175"/>
      <c r="AG226" s="175"/>
      <c r="AH226" s="175"/>
      <c r="AI226" s="175"/>
    </row>
    <row r="227" spans="1:35" x14ac:dyDescent="0.2">
      <c r="A227" s="175"/>
      <c r="B227" s="175"/>
      <c r="C227" s="175"/>
      <c r="D227" s="175"/>
      <c r="E227" s="175"/>
      <c r="F227" s="175"/>
      <c r="G227" s="175"/>
      <c r="H227" s="175"/>
      <c r="I227" s="175"/>
      <c r="J227" s="175"/>
      <c r="K227" s="175"/>
      <c r="L227" s="175"/>
      <c r="M227" s="175"/>
      <c r="N227" s="175"/>
      <c r="O227" s="175"/>
      <c r="P227" s="175"/>
      <c r="Q227" s="175"/>
      <c r="R227" s="175"/>
      <c r="S227" s="175"/>
      <c r="T227" s="175"/>
      <c r="U227" s="175"/>
      <c r="V227" s="175"/>
      <c r="W227" s="175"/>
      <c r="X227" s="175"/>
      <c r="Y227" s="175"/>
      <c r="Z227" s="175"/>
      <c r="AA227" s="175"/>
      <c r="AB227" s="175"/>
      <c r="AC227" s="175"/>
      <c r="AD227" s="175"/>
      <c r="AE227" s="175"/>
      <c r="AF227" s="175"/>
      <c r="AG227" s="175"/>
      <c r="AH227" s="175"/>
      <c r="AI227" s="175"/>
    </row>
    <row r="228" spans="1:35" x14ac:dyDescent="0.2">
      <c r="A228" s="175"/>
      <c r="B228" s="175"/>
      <c r="C228" s="175"/>
      <c r="D228" s="175"/>
      <c r="E228" s="175"/>
      <c r="F228" s="175"/>
      <c r="G228" s="175"/>
      <c r="H228" s="175"/>
      <c r="I228" s="175"/>
      <c r="J228" s="175"/>
      <c r="K228" s="175"/>
      <c r="L228" s="175"/>
      <c r="M228" s="175"/>
      <c r="N228" s="175"/>
      <c r="O228" s="175"/>
      <c r="P228" s="175"/>
      <c r="Q228" s="175"/>
      <c r="R228" s="175"/>
      <c r="S228" s="175"/>
      <c r="T228" s="175"/>
      <c r="U228" s="175"/>
      <c r="V228" s="175"/>
      <c r="W228" s="175"/>
      <c r="X228" s="175"/>
      <c r="Y228" s="175"/>
      <c r="Z228" s="175"/>
      <c r="AA228" s="175"/>
      <c r="AB228" s="175"/>
      <c r="AC228" s="175"/>
      <c r="AD228" s="175"/>
      <c r="AE228" s="175"/>
      <c r="AF228" s="175"/>
      <c r="AG228" s="175"/>
      <c r="AH228" s="175"/>
      <c r="AI228" s="175"/>
    </row>
    <row r="229" spans="1:35" x14ac:dyDescent="0.2">
      <c r="A229" s="175"/>
      <c r="B229" s="175"/>
      <c r="C229" s="175"/>
      <c r="D229" s="175"/>
      <c r="E229" s="175"/>
      <c r="F229" s="175"/>
      <c r="G229" s="175"/>
      <c r="H229" s="175"/>
      <c r="I229" s="175"/>
      <c r="J229" s="175"/>
      <c r="K229" s="175"/>
      <c r="L229" s="175"/>
      <c r="M229" s="175"/>
      <c r="N229" s="175"/>
      <c r="O229" s="175"/>
      <c r="P229" s="175"/>
      <c r="Q229" s="175"/>
      <c r="R229" s="175"/>
      <c r="S229" s="175"/>
      <c r="T229" s="175"/>
      <c r="U229" s="175"/>
      <c r="V229" s="175"/>
      <c r="W229" s="175"/>
      <c r="X229" s="175"/>
      <c r="Y229" s="175"/>
      <c r="Z229" s="175"/>
      <c r="AA229" s="175"/>
      <c r="AB229" s="175"/>
      <c r="AC229" s="175"/>
      <c r="AD229" s="175"/>
      <c r="AE229" s="175"/>
      <c r="AF229" s="175"/>
      <c r="AG229" s="175"/>
      <c r="AH229" s="175"/>
      <c r="AI229" s="175"/>
    </row>
    <row r="230" spans="1:35" x14ac:dyDescent="0.2">
      <c r="A230" s="175"/>
      <c r="B230" s="175"/>
      <c r="C230" s="175"/>
      <c r="D230" s="175"/>
      <c r="E230" s="175"/>
      <c r="F230" s="175"/>
      <c r="G230" s="175"/>
      <c r="H230" s="175"/>
      <c r="I230" s="175"/>
      <c r="J230" s="175"/>
      <c r="K230" s="175"/>
      <c r="L230" s="175"/>
      <c r="M230" s="175"/>
      <c r="N230" s="175"/>
      <c r="O230" s="175"/>
      <c r="P230" s="175"/>
      <c r="Q230" s="175"/>
      <c r="R230" s="175"/>
      <c r="S230" s="175"/>
      <c r="T230" s="175"/>
      <c r="U230" s="175"/>
      <c r="V230" s="175"/>
      <c r="W230" s="175"/>
      <c r="X230" s="175"/>
      <c r="Y230" s="175"/>
      <c r="Z230" s="175"/>
      <c r="AA230" s="175"/>
      <c r="AB230" s="175"/>
      <c r="AC230" s="175"/>
      <c r="AD230" s="175"/>
      <c r="AE230" s="175"/>
      <c r="AF230" s="175"/>
      <c r="AG230" s="175"/>
      <c r="AH230" s="175"/>
      <c r="AI230" s="175"/>
    </row>
    <row r="231" spans="1:35" x14ac:dyDescent="0.2">
      <c r="A231" s="175"/>
      <c r="B231" s="175"/>
      <c r="C231" s="175"/>
      <c r="D231" s="175"/>
      <c r="E231" s="175"/>
      <c r="F231" s="175"/>
      <c r="G231" s="175"/>
      <c r="H231" s="175"/>
      <c r="I231" s="175"/>
      <c r="J231" s="175"/>
      <c r="K231" s="175"/>
      <c r="L231" s="175"/>
      <c r="M231" s="175"/>
      <c r="N231" s="175"/>
      <c r="O231" s="175"/>
      <c r="P231" s="175"/>
      <c r="Q231" s="175"/>
      <c r="R231" s="175"/>
      <c r="S231" s="175"/>
      <c r="T231" s="175"/>
      <c r="U231" s="175"/>
      <c r="V231" s="175"/>
      <c r="W231" s="175"/>
      <c r="X231" s="175"/>
      <c r="Y231" s="175"/>
      <c r="Z231" s="175"/>
      <c r="AA231" s="175"/>
      <c r="AB231" s="175"/>
      <c r="AC231" s="175"/>
      <c r="AD231" s="175"/>
      <c r="AE231" s="175"/>
      <c r="AF231" s="175"/>
      <c r="AG231" s="175"/>
      <c r="AH231" s="175"/>
      <c r="AI231" s="175"/>
    </row>
    <row r="232" spans="1:35" x14ac:dyDescent="0.2">
      <c r="A232" s="175"/>
      <c r="B232" s="175"/>
      <c r="C232" s="175"/>
      <c r="D232" s="175"/>
      <c r="E232" s="175"/>
      <c r="F232" s="175"/>
      <c r="G232" s="175"/>
      <c r="H232" s="175"/>
      <c r="I232" s="175"/>
      <c r="J232" s="175"/>
      <c r="K232" s="175"/>
      <c r="L232" s="175"/>
      <c r="M232" s="175"/>
      <c r="N232" s="175"/>
      <c r="O232" s="175"/>
      <c r="P232" s="175"/>
      <c r="Q232" s="175"/>
      <c r="R232" s="175"/>
      <c r="S232" s="175"/>
      <c r="T232" s="175"/>
      <c r="U232" s="175"/>
      <c r="V232" s="175"/>
      <c r="W232" s="175"/>
      <c r="X232" s="175"/>
      <c r="Y232" s="175"/>
      <c r="Z232" s="175"/>
      <c r="AA232" s="175"/>
      <c r="AB232" s="175"/>
      <c r="AC232" s="175"/>
      <c r="AD232" s="175"/>
      <c r="AE232" s="175"/>
      <c r="AF232" s="175"/>
      <c r="AG232" s="175"/>
      <c r="AH232" s="175"/>
      <c r="AI232" s="175"/>
    </row>
    <row r="233" spans="1:35" x14ac:dyDescent="0.2">
      <c r="A233" s="175"/>
      <c r="B233" s="175"/>
      <c r="C233" s="175"/>
      <c r="D233" s="175"/>
      <c r="E233" s="175"/>
      <c r="F233" s="175"/>
      <c r="G233" s="175"/>
      <c r="H233" s="175"/>
      <c r="I233" s="175"/>
      <c r="J233" s="175"/>
      <c r="K233" s="175"/>
      <c r="L233" s="175"/>
      <c r="M233" s="175"/>
      <c r="N233" s="175"/>
      <c r="O233" s="175"/>
      <c r="P233" s="175"/>
      <c r="Q233" s="175"/>
      <c r="R233" s="175"/>
      <c r="S233" s="175"/>
      <c r="T233" s="175"/>
      <c r="U233" s="175"/>
      <c r="V233" s="175"/>
      <c r="W233" s="175"/>
      <c r="X233" s="175"/>
      <c r="Y233" s="175"/>
      <c r="Z233" s="175"/>
      <c r="AA233" s="175"/>
      <c r="AB233" s="175"/>
      <c r="AC233" s="175"/>
      <c r="AD233" s="175"/>
      <c r="AE233" s="175"/>
      <c r="AF233" s="175"/>
      <c r="AG233" s="175"/>
      <c r="AH233" s="175"/>
      <c r="AI233" s="175"/>
    </row>
    <row r="234" spans="1:35" x14ac:dyDescent="0.2">
      <c r="A234" s="175"/>
      <c r="B234" s="175"/>
      <c r="C234" s="175"/>
      <c r="D234" s="175"/>
      <c r="E234" s="175"/>
      <c r="F234" s="175"/>
      <c r="G234" s="175"/>
      <c r="H234" s="175"/>
      <c r="I234" s="175"/>
      <c r="J234" s="175"/>
      <c r="K234" s="175"/>
      <c r="L234" s="175"/>
      <c r="M234" s="175"/>
      <c r="N234" s="175"/>
      <c r="O234" s="175"/>
      <c r="P234" s="175"/>
      <c r="Q234" s="175"/>
      <c r="R234" s="175"/>
      <c r="S234" s="175"/>
      <c r="T234" s="175"/>
      <c r="U234" s="175"/>
      <c r="V234" s="175"/>
      <c r="W234" s="175"/>
      <c r="X234" s="175"/>
      <c r="Y234" s="175"/>
      <c r="Z234" s="175"/>
      <c r="AA234" s="175"/>
      <c r="AB234" s="175"/>
      <c r="AC234" s="175"/>
      <c r="AD234" s="175"/>
      <c r="AE234" s="175"/>
      <c r="AF234" s="175"/>
      <c r="AG234" s="175"/>
      <c r="AH234" s="175"/>
      <c r="AI234" s="175"/>
    </row>
    <row r="235" spans="1:35" x14ac:dyDescent="0.2">
      <c r="A235" s="175"/>
      <c r="B235" s="175"/>
      <c r="C235" s="175"/>
      <c r="D235" s="175"/>
      <c r="E235" s="175"/>
      <c r="F235" s="175"/>
      <c r="G235" s="175"/>
      <c r="H235" s="175"/>
      <c r="I235" s="175"/>
      <c r="J235" s="175"/>
      <c r="K235" s="175"/>
      <c r="L235" s="175"/>
      <c r="M235" s="175"/>
      <c r="N235" s="175"/>
      <c r="O235" s="175"/>
      <c r="P235" s="175"/>
      <c r="Q235" s="175"/>
      <c r="R235" s="175"/>
      <c r="S235" s="175"/>
      <c r="T235" s="175"/>
      <c r="U235" s="175"/>
      <c r="V235" s="175"/>
      <c r="W235" s="175"/>
      <c r="X235" s="175"/>
      <c r="Y235" s="175"/>
      <c r="Z235" s="175"/>
      <c r="AA235" s="175"/>
      <c r="AB235" s="175"/>
      <c r="AC235" s="175"/>
      <c r="AD235" s="175"/>
      <c r="AE235" s="175"/>
      <c r="AF235" s="175"/>
      <c r="AG235" s="175"/>
      <c r="AH235" s="175"/>
      <c r="AI235" s="175"/>
    </row>
    <row r="236" spans="1:35" x14ac:dyDescent="0.2">
      <c r="A236" s="175"/>
      <c r="B236" s="175"/>
      <c r="C236" s="175"/>
      <c r="D236" s="175"/>
      <c r="E236" s="175"/>
      <c r="F236" s="175"/>
      <c r="G236" s="175"/>
      <c r="H236" s="175"/>
      <c r="I236" s="175"/>
      <c r="J236" s="175"/>
      <c r="K236" s="175"/>
      <c r="L236" s="175"/>
      <c r="M236" s="175"/>
      <c r="N236" s="175"/>
      <c r="O236" s="175"/>
      <c r="P236" s="175"/>
      <c r="Q236" s="175"/>
      <c r="R236" s="175"/>
      <c r="S236" s="175"/>
      <c r="T236" s="175"/>
      <c r="U236" s="175"/>
      <c r="V236" s="175"/>
      <c r="W236" s="175"/>
      <c r="X236" s="175"/>
      <c r="Y236" s="175"/>
      <c r="Z236" s="175"/>
      <c r="AA236" s="175"/>
      <c r="AB236" s="175"/>
      <c r="AC236" s="175"/>
      <c r="AD236" s="175"/>
      <c r="AE236" s="175"/>
      <c r="AF236" s="175"/>
      <c r="AG236" s="175"/>
      <c r="AH236" s="175"/>
      <c r="AI236" s="175"/>
    </row>
    <row r="237" spans="1:35" x14ac:dyDescent="0.2">
      <c r="A237" s="175"/>
      <c r="B237" s="175"/>
      <c r="C237" s="175"/>
      <c r="D237" s="175"/>
      <c r="E237" s="175"/>
      <c r="F237" s="175"/>
      <c r="G237" s="175"/>
      <c r="H237" s="175"/>
      <c r="I237" s="175"/>
      <c r="J237" s="175"/>
      <c r="K237" s="175"/>
      <c r="L237" s="175"/>
      <c r="M237" s="175"/>
      <c r="N237" s="175"/>
      <c r="O237" s="175"/>
      <c r="P237" s="175"/>
      <c r="Q237" s="175"/>
      <c r="R237" s="175"/>
      <c r="S237" s="175"/>
      <c r="T237" s="175"/>
      <c r="U237" s="175"/>
      <c r="V237" s="175"/>
      <c r="W237" s="175"/>
      <c r="X237" s="175"/>
      <c r="Y237" s="175"/>
      <c r="Z237" s="175"/>
      <c r="AA237" s="175"/>
      <c r="AB237" s="175"/>
      <c r="AC237" s="175"/>
      <c r="AD237" s="175"/>
      <c r="AE237" s="175"/>
      <c r="AF237" s="175"/>
      <c r="AG237" s="175"/>
      <c r="AH237" s="175"/>
      <c r="AI237" s="175"/>
    </row>
    <row r="238" spans="1:35" x14ac:dyDescent="0.2">
      <c r="A238" s="175"/>
      <c r="B238" s="175"/>
      <c r="C238" s="175"/>
      <c r="D238" s="175"/>
      <c r="E238" s="175"/>
      <c r="F238" s="175"/>
      <c r="G238" s="175"/>
      <c r="H238" s="175"/>
      <c r="I238" s="175"/>
      <c r="J238" s="175"/>
      <c r="K238" s="175"/>
      <c r="L238" s="175"/>
      <c r="M238" s="175"/>
      <c r="N238" s="175"/>
      <c r="O238" s="175"/>
      <c r="P238" s="175"/>
      <c r="Q238" s="175"/>
      <c r="R238" s="175"/>
      <c r="S238" s="175"/>
      <c r="T238" s="175"/>
      <c r="U238" s="175"/>
      <c r="V238" s="175"/>
      <c r="W238" s="175"/>
      <c r="X238" s="175"/>
      <c r="Y238" s="175"/>
      <c r="Z238" s="175"/>
      <c r="AA238" s="175"/>
      <c r="AB238" s="175"/>
      <c r="AC238" s="175"/>
      <c r="AD238" s="175"/>
      <c r="AE238" s="175"/>
      <c r="AF238" s="175"/>
      <c r="AG238" s="175"/>
      <c r="AH238" s="175"/>
      <c r="AI238" s="175"/>
    </row>
    <row r="239" spans="1:35" x14ac:dyDescent="0.2">
      <c r="A239" s="175"/>
      <c r="B239" s="175"/>
      <c r="C239" s="175"/>
      <c r="D239" s="175"/>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75"/>
      <c r="AD239" s="175"/>
      <c r="AE239" s="175"/>
      <c r="AF239" s="175"/>
      <c r="AG239" s="175"/>
      <c r="AH239" s="175"/>
      <c r="AI239" s="175"/>
    </row>
    <row r="240" spans="1:35" x14ac:dyDescent="0.2">
      <c r="A240" s="175"/>
      <c r="B240" s="175"/>
      <c r="C240" s="175"/>
      <c r="D240" s="175"/>
      <c r="E240" s="175"/>
      <c r="F240" s="175"/>
      <c r="G240" s="175"/>
      <c r="H240" s="175"/>
      <c r="I240" s="175"/>
      <c r="J240" s="175"/>
      <c r="K240" s="175"/>
      <c r="L240" s="175"/>
      <c r="M240" s="175"/>
      <c r="N240" s="175"/>
      <c r="O240" s="175"/>
      <c r="P240" s="175"/>
      <c r="Q240" s="175"/>
      <c r="R240" s="175"/>
      <c r="S240" s="175"/>
      <c r="T240" s="175"/>
      <c r="U240" s="175"/>
      <c r="V240" s="175"/>
      <c r="W240" s="175"/>
      <c r="X240" s="175"/>
      <c r="Y240" s="175"/>
      <c r="Z240" s="175"/>
      <c r="AA240" s="175"/>
      <c r="AB240" s="175"/>
      <c r="AC240" s="175"/>
      <c r="AD240" s="175"/>
      <c r="AE240" s="175"/>
      <c r="AF240" s="175"/>
      <c r="AG240" s="175"/>
      <c r="AH240" s="175"/>
      <c r="AI240" s="175"/>
    </row>
    <row r="241" spans="1:35" x14ac:dyDescent="0.2">
      <c r="A241" s="175"/>
      <c r="B241" s="175"/>
      <c r="C241" s="175"/>
      <c r="D241" s="175"/>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75"/>
      <c r="AD241" s="175"/>
      <c r="AE241" s="175"/>
      <c r="AF241" s="175"/>
      <c r="AG241" s="175"/>
      <c r="AH241" s="175"/>
      <c r="AI241" s="175"/>
    </row>
    <row r="242" spans="1:35" x14ac:dyDescent="0.2">
      <c r="A242" s="175"/>
      <c r="B242" s="175"/>
      <c r="C242" s="175"/>
      <c r="D242" s="175"/>
      <c r="E242" s="175"/>
      <c r="F242" s="175"/>
      <c r="G242" s="175"/>
      <c r="H242" s="175"/>
      <c r="I242" s="175"/>
      <c r="J242" s="175"/>
      <c r="K242" s="175"/>
      <c r="L242" s="175"/>
      <c r="M242" s="175"/>
      <c r="N242" s="175"/>
      <c r="O242" s="175"/>
      <c r="P242" s="175"/>
      <c r="Q242" s="175"/>
      <c r="R242" s="175"/>
      <c r="S242" s="175"/>
      <c r="T242" s="175"/>
      <c r="U242" s="175"/>
      <c r="V242" s="175"/>
      <c r="W242" s="175"/>
      <c r="X242" s="175"/>
      <c r="Y242" s="175"/>
      <c r="Z242" s="175"/>
      <c r="AA242" s="175"/>
      <c r="AB242" s="175"/>
      <c r="AC242" s="175"/>
      <c r="AD242" s="175"/>
      <c r="AE242" s="175"/>
      <c r="AF242" s="175"/>
      <c r="AG242" s="175"/>
      <c r="AH242" s="175"/>
      <c r="AI242" s="175"/>
    </row>
    <row r="243" spans="1:35" x14ac:dyDescent="0.2">
      <c r="A243" s="175"/>
      <c r="B243" s="175"/>
      <c r="C243" s="175"/>
      <c r="D243" s="175"/>
      <c r="E243" s="175"/>
      <c r="F243" s="175"/>
      <c r="G243" s="175"/>
      <c r="H243" s="175"/>
      <c r="I243" s="175"/>
      <c r="J243" s="175"/>
      <c r="K243" s="175"/>
      <c r="L243" s="175"/>
      <c r="M243" s="175"/>
      <c r="N243" s="175"/>
      <c r="O243" s="175"/>
      <c r="P243" s="175"/>
      <c r="Q243" s="175"/>
      <c r="R243" s="175"/>
      <c r="S243" s="175"/>
      <c r="T243" s="175"/>
      <c r="U243" s="175"/>
      <c r="V243" s="175"/>
      <c r="W243" s="175"/>
      <c r="X243" s="175"/>
      <c r="Y243" s="175"/>
      <c r="Z243" s="175"/>
      <c r="AA243" s="175"/>
      <c r="AB243" s="175"/>
      <c r="AC243" s="175"/>
      <c r="AD243" s="175"/>
      <c r="AE243" s="175"/>
      <c r="AF243" s="175"/>
      <c r="AG243" s="175"/>
      <c r="AH243" s="175"/>
      <c r="AI243" s="175"/>
    </row>
    <row r="244" spans="1:35" x14ac:dyDescent="0.2">
      <c r="A244" s="175"/>
      <c r="B244" s="175"/>
      <c r="C244" s="175"/>
      <c r="D244" s="175"/>
      <c r="E244" s="175"/>
      <c r="F244" s="175"/>
      <c r="G244" s="175"/>
      <c r="H244" s="175"/>
      <c r="I244" s="175"/>
      <c r="J244" s="175"/>
      <c r="K244" s="175"/>
      <c r="L244" s="175"/>
      <c r="M244" s="175"/>
      <c r="N244" s="175"/>
      <c r="O244" s="175"/>
      <c r="P244" s="175"/>
      <c r="Q244" s="175"/>
      <c r="R244" s="175"/>
      <c r="S244" s="175"/>
      <c r="T244" s="175"/>
      <c r="U244" s="175"/>
      <c r="V244" s="175"/>
      <c r="W244" s="175"/>
      <c r="X244" s="175"/>
      <c r="Y244" s="175"/>
      <c r="Z244" s="175"/>
      <c r="AA244" s="175"/>
      <c r="AB244" s="175"/>
      <c r="AC244" s="175"/>
      <c r="AD244" s="175"/>
      <c r="AE244" s="175"/>
      <c r="AF244" s="175"/>
      <c r="AG244" s="175"/>
      <c r="AH244" s="175"/>
      <c r="AI244" s="175"/>
    </row>
  </sheetData>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6"/>
  <sheetViews>
    <sheetView workbookViewId="0">
      <selection activeCell="A11" sqref="A11"/>
    </sheetView>
  </sheetViews>
  <sheetFormatPr defaultColWidth="9.33203125" defaultRowHeight="12.75" x14ac:dyDescent="0.2"/>
  <cols>
    <col min="1" max="1" width="16" style="173" customWidth="1"/>
    <col min="2" max="2" width="7.1640625" style="173" customWidth="1"/>
    <col min="3" max="16384" width="9.33203125" style="173"/>
  </cols>
  <sheetData>
    <row r="1" spans="1:2" x14ac:dyDescent="0.2">
      <c r="A1" s="204" t="s">
        <v>1575</v>
      </c>
    </row>
    <row r="2" spans="1:2" x14ac:dyDescent="0.2">
      <c r="A2" s="173" t="s">
        <v>1282</v>
      </c>
      <c r="B2" s="173">
        <v>0</v>
      </c>
    </row>
    <row r="3" spans="1:2" x14ac:dyDescent="0.2">
      <c r="A3" s="173" t="s">
        <v>1283</v>
      </c>
      <c r="B3" s="173">
        <v>1</v>
      </c>
    </row>
    <row r="4" spans="1:2" x14ac:dyDescent="0.2">
      <c r="A4" s="173" t="s">
        <v>10</v>
      </c>
      <c r="B4" s="173">
        <v>2</v>
      </c>
    </row>
    <row r="5" spans="1:2" x14ac:dyDescent="0.2">
      <c r="A5" s="173" t="s">
        <v>37</v>
      </c>
      <c r="B5" s="173">
        <v>3</v>
      </c>
    </row>
    <row r="6" spans="1:2" x14ac:dyDescent="0.2">
      <c r="A6" s="173" t="s">
        <v>11</v>
      </c>
      <c r="B6" s="173">
        <v>4</v>
      </c>
    </row>
    <row r="7" spans="1:2" x14ac:dyDescent="0.2">
      <c r="A7" s="173" t="s">
        <v>38</v>
      </c>
      <c r="B7" s="173">
        <v>5</v>
      </c>
    </row>
    <row r="8" spans="1:2" x14ac:dyDescent="0.2">
      <c r="A8" s="173" t="s">
        <v>39</v>
      </c>
      <c r="B8" s="173">
        <v>6</v>
      </c>
    </row>
    <row r="11" spans="1:2" x14ac:dyDescent="0.2">
      <c r="A11" s="204" t="s">
        <v>1615</v>
      </c>
    </row>
    <row r="13" spans="1:2" x14ac:dyDescent="0.2">
      <c r="A13" s="173" t="s">
        <v>1167</v>
      </c>
    </row>
    <row r="14" spans="1:2" x14ac:dyDescent="0.2">
      <c r="A14" s="173" t="s">
        <v>1612</v>
      </c>
    </row>
    <row r="15" spans="1:2" x14ac:dyDescent="0.2">
      <c r="A15" s="173" t="s">
        <v>1168</v>
      </c>
    </row>
    <row r="16" spans="1:2" x14ac:dyDescent="0.2">
      <c r="A16" s="173" t="s">
        <v>544</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93"/>
  <sheetViews>
    <sheetView workbookViewId="0">
      <selection activeCell="A2" sqref="A2"/>
    </sheetView>
  </sheetViews>
  <sheetFormatPr defaultRowHeight="12.75" x14ac:dyDescent="0.2"/>
  <cols>
    <col min="2" max="2" width="105.83203125" customWidth="1"/>
  </cols>
  <sheetData>
    <row r="1" spans="1:36" ht="15" x14ac:dyDescent="0.2">
      <c r="A1" s="255" t="s">
        <v>1576</v>
      </c>
      <c r="B1" s="25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row>
    <row r="2" spans="1:36" ht="71.25" x14ac:dyDescent="0.2">
      <c r="A2" s="22"/>
      <c r="B2" s="21" t="s">
        <v>1577</v>
      </c>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row>
    <row r="3" spans="1:36" ht="15" x14ac:dyDescent="0.2">
      <c r="A3" s="22"/>
      <c r="B3" s="21"/>
      <c r="C3" s="175"/>
      <c r="D3" s="175"/>
      <c r="E3" s="175"/>
      <c r="F3" s="175"/>
      <c r="G3" s="175"/>
      <c r="H3" s="175"/>
      <c r="I3" s="175"/>
      <c r="J3" s="175"/>
      <c r="K3" s="175"/>
      <c r="L3" s="175"/>
      <c r="M3" s="175"/>
      <c r="N3" s="175"/>
      <c r="O3" s="175"/>
      <c r="P3" s="175"/>
      <c r="Q3" s="175"/>
      <c r="R3" s="175"/>
      <c r="S3" s="175"/>
      <c r="T3" s="175"/>
      <c r="U3" s="175"/>
      <c r="V3" s="175"/>
      <c r="W3" s="175"/>
      <c r="X3" s="175"/>
      <c r="Y3" s="175"/>
      <c r="Z3" s="175"/>
      <c r="AA3" s="175"/>
      <c r="AB3" s="175"/>
      <c r="AC3" s="175"/>
      <c r="AD3" s="175"/>
      <c r="AE3" s="175"/>
      <c r="AF3" s="175"/>
      <c r="AG3" s="175"/>
      <c r="AH3" s="175"/>
      <c r="AI3" s="175"/>
      <c r="AJ3" s="175"/>
    </row>
    <row r="4" spans="1:36" ht="71.25" x14ac:dyDescent="0.2">
      <c r="A4" s="22"/>
      <c r="B4" s="21" t="s">
        <v>1618</v>
      </c>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row>
    <row r="5" spans="1:36" ht="15" x14ac:dyDescent="0.2">
      <c r="A5" s="22"/>
      <c r="B5" s="21"/>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row>
    <row r="6" spans="1:36" ht="15" x14ac:dyDescent="0.2">
      <c r="A6" s="255" t="s">
        <v>1617</v>
      </c>
      <c r="B6" s="255"/>
      <c r="C6" s="175"/>
      <c r="D6" s="175"/>
      <c r="E6" s="175"/>
      <c r="F6" s="175"/>
      <c r="G6" s="175"/>
      <c r="H6" s="175"/>
      <c r="I6" s="175"/>
      <c r="J6" s="175"/>
      <c r="K6" s="175"/>
      <c r="L6" s="175"/>
      <c r="M6" s="175"/>
      <c r="N6" s="175"/>
      <c r="O6" s="175"/>
      <c r="P6" s="175"/>
      <c r="Q6" s="175"/>
      <c r="R6" s="175"/>
      <c r="S6" s="175"/>
      <c r="T6" s="175"/>
      <c r="U6" s="175"/>
      <c r="V6" s="175"/>
      <c r="W6" s="175"/>
      <c r="X6" s="175"/>
      <c r="Y6" s="175"/>
      <c r="Z6" s="175"/>
      <c r="AA6" s="175"/>
      <c r="AB6" s="175"/>
      <c r="AC6" s="175"/>
      <c r="AD6" s="175"/>
      <c r="AE6" s="175"/>
      <c r="AF6" s="175"/>
      <c r="AG6" s="175"/>
      <c r="AH6" s="175"/>
      <c r="AI6" s="175"/>
      <c r="AJ6" s="175"/>
    </row>
    <row r="7" spans="1:36" ht="57" x14ac:dyDescent="0.2">
      <c r="A7" s="22"/>
      <c r="B7" s="21" t="s">
        <v>1616</v>
      </c>
      <c r="C7" s="175"/>
      <c r="D7" s="175"/>
      <c r="E7" s="175"/>
      <c r="F7" s="175"/>
      <c r="G7" s="175"/>
      <c r="H7" s="175"/>
      <c r="I7" s="175"/>
      <c r="J7" s="175"/>
      <c r="K7" s="175"/>
      <c r="L7" s="175"/>
      <c r="M7" s="175"/>
      <c r="N7" s="175"/>
      <c r="O7" s="175"/>
      <c r="P7" s="175"/>
      <c r="Q7" s="175"/>
      <c r="R7" s="175"/>
      <c r="S7" s="175"/>
      <c r="T7" s="175"/>
      <c r="U7" s="175"/>
      <c r="V7" s="175"/>
      <c r="W7" s="175"/>
      <c r="X7" s="175"/>
      <c r="Y7" s="175"/>
      <c r="Z7" s="175"/>
      <c r="AA7" s="175"/>
      <c r="AB7" s="175"/>
      <c r="AC7" s="175"/>
      <c r="AD7" s="175"/>
      <c r="AE7" s="175"/>
      <c r="AF7" s="175"/>
      <c r="AG7" s="175"/>
      <c r="AH7" s="175"/>
      <c r="AI7" s="175"/>
      <c r="AJ7" s="175"/>
    </row>
    <row r="8" spans="1:36" ht="15" x14ac:dyDescent="0.2">
      <c r="A8" s="22"/>
      <c r="B8" s="21"/>
      <c r="C8" s="175"/>
      <c r="D8" s="175"/>
      <c r="E8" s="175"/>
      <c r="F8" s="175"/>
      <c r="G8" s="175"/>
      <c r="H8" s="175"/>
      <c r="I8" s="175"/>
      <c r="J8" s="175"/>
      <c r="K8" s="175"/>
      <c r="L8" s="175"/>
      <c r="M8" s="175"/>
      <c r="N8" s="175"/>
      <c r="O8" s="175"/>
      <c r="P8" s="175"/>
      <c r="Q8" s="175"/>
      <c r="R8" s="175"/>
      <c r="S8" s="175"/>
      <c r="T8" s="175"/>
      <c r="U8" s="175"/>
      <c r="V8" s="175"/>
      <c r="W8" s="175"/>
      <c r="X8" s="175"/>
      <c r="Y8" s="175"/>
      <c r="Z8" s="175"/>
      <c r="AA8" s="175"/>
      <c r="AB8" s="175"/>
      <c r="AC8" s="175"/>
      <c r="AD8" s="175"/>
      <c r="AE8" s="175"/>
      <c r="AF8" s="175"/>
      <c r="AG8" s="175"/>
      <c r="AH8" s="175"/>
      <c r="AI8" s="175"/>
      <c r="AJ8" s="175"/>
    </row>
    <row r="9" spans="1:36" ht="60" customHeight="1" x14ac:dyDescent="0.2">
      <c r="A9" s="22"/>
      <c r="B9" s="21" t="s">
        <v>1619</v>
      </c>
      <c r="C9" s="175"/>
      <c r="D9" s="175"/>
      <c r="E9" s="175"/>
      <c r="F9" s="175"/>
      <c r="G9" s="175"/>
      <c r="H9" s="175"/>
      <c r="I9" s="175"/>
      <c r="J9" s="175"/>
      <c r="K9" s="175"/>
      <c r="L9" s="175"/>
      <c r="M9" s="175"/>
      <c r="N9" s="175"/>
      <c r="O9" s="175"/>
      <c r="P9" s="175"/>
      <c r="Q9" s="175"/>
      <c r="R9" s="175"/>
      <c r="S9" s="175"/>
      <c r="T9" s="175"/>
      <c r="U9" s="175"/>
      <c r="V9" s="175"/>
      <c r="W9" s="175"/>
      <c r="X9" s="175"/>
      <c r="Y9" s="175"/>
      <c r="Z9" s="175"/>
      <c r="AA9" s="175"/>
      <c r="AB9" s="175"/>
      <c r="AC9" s="175"/>
      <c r="AD9" s="175"/>
      <c r="AE9" s="175"/>
      <c r="AF9" s="175"/>
      <c r="AG9" s="175"/>
      <c r="AH9" s="175"/>
      <c r="AI9" s="175"/>
      <c r="AJ9" s="175"/>
    </row>
    <row r="10" spans="1:36" ht="15" x14ac:dyDescent="0.2">
      <c r="A10" s="22"/>
      <c r="B10" s="24"/>
      <c r="C10" s="175"/>
      <c r="D10" s="175"/>
      <c r="E10" s="175"/>
      <c r="F10" s="175"/>
      <c r="G10" s="175"/>
      <c r="H10" s="175"/>
      <c r="I10" s="175"/>
      <c r="J10" s="175"/>
      <c r="K10" s="175"/>
      <c r="L10" s="175"/>
      <c r="M10" s="175"/>
      <c r="N10" s="175"/>
      <c r="O10" s="175"/>
      <c r="P10" s="175"/>
      <c r="Q10" s="175"/>
      <c r="R10" s="175"/>
      <c r="S10" s="175"/>
      <c r="T10" s="175"/>
      <c r="U10" s="175"/>
      <c r="V10" s="175"/>
      <c r="W10" s="175"/>
      <c r="X10" s="175"/>
      <c r="Y10" s="175"/>
      <c r="Z10" s="175"/>
      <c r="AA10" s="175"/>
      <c r="AB10" s="175"/>
      <c r="AC10" s="175"/>
      <c r="AD10" s="175"/>
      <c r="AE10" s="175"/>
      <c r="AF10" s="175"/>
      <c r="AG10" s="175"/>
      <c r="AH10" s="175"/>
      <c r="AI10" s="175"/>
      <c r="AJ10" s="175"/>
    </row>
    <row r="11" spans="1:36" ht="15" x14ac:dyDescent="0.2">
      <c r="A11" s="255" t="s">
        <v>1292</v>
      </c>
      <c r="B11" s="255"/>
      <c r="C11" s="175"/>
      <c r="D11" s="175"/>
      <c r="E11" s="175"/>
      <c r="F11" s="175"/>
      <c r="G11" s="175"/>
      <c r="H11" s="175"/>
      <c r="I11" s="175"/>
      <c r="J11" s="175"/>
      <c r="K11" s="175"/>
      <c r="L11" s="175"/>
      <c r="M11" s="175"/>
      <c r="N11" s="175"/>
      <c r="O11" s="175"/>
      <c r="P11" s="175"/>
      <c r="Q11" s="175"/>
      <c r="R11" s="175"/>
      <c r="S11" s="175"/>
      <c r="T11" s="175"/>
      <c r="U11" s="175"/>
      <c r="V11" s="175"/>
      <c r="W11" s="175"/>
      <c r="X11" s="175"/>
      <c r="Y11" s="175"/>
      <c r="Z11" s="175"/>
      <c r="AA11" s="175"/>
      <c r="AB11" s="175"/>
      <c r="AC11" s="175"/>
      <c r="AD11" s="175"/>
      <c r="AE11" s="175"/>
      <c r="AF11" s="175"/>
      <c r="AG11" s="175"/>
      <c r="AH11" s="175"/>
      <c r="AI11" s="175"/>
      <c r="AJ11" s="175"/>
    </row>
    <row r="12" spans="1:36" ht="15" x14ac:dyDescent="0.2">
      <c r="A12" s="22"/>
      <c r="B12" s="21" t="s">
        <v>1621</v>
      </c>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row>
    <row r="13" spans="1:36" ht="30" customHeight="1" x14ac:dyDescent="0.2">
      <c r="A13" s="22"/>
      <c r="B13" s="25" t="s">
        <v>1622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row>
    <row r="14" spans="1:36" ht="15" x14ac:dyDescent="0.2">
      <c r="A14" s="22"/>
      <c r="B14" s="21"/>
      <c r="C14" s="175"/>
      <c r="D14" s="175"/>
      <c r="E14" s="175"/>
      <c r="F14" s="175"/>
      <c r="G14" s="175"/>
      <c r="H14" s="175"/>
      <c r="I14" s="175"/>
      <c r="J14" s="175"/>
      <c r="K14" s="175"/>
      <c r="L14" s="175"/>
      <c r="M14" s="175"/>
      <c r="N14" s="175"/>
      <c r="O14" s="175"/>
      <c r="P14" s="175"/>
      <c r="Q14" s="175"/>
      <c r="R14" s="175"/>
      <c r="S14" s="175"/>
      <c r="T14" s="175"/>
      <c r="U14" s="175"/>
      <c r="V14" s="175"/>
      <c r="W14" s="175"/>
      <c r="X14" s="175"/>
      <c r="Y14" s="175"/>
      <c r="Z14" s="175"/>
      <c r="AA14" s="175"/>
      <c r="AB14" s="175"/>
      <c r="AC14" s="175"/>
      <c r="AD14" s="175"/>
      <c r="AE14" s="175"/>
      <c r="AF14" s="175"/>
      <c r="AG14" s="175"/>
      <c r="AH14" s="175"/>
      <c r="AI14" s="175"/>
      <c r="AJ14" s="175"/>
    </row>
    <row r="15" spans="1:36" ht="15" x14ac:dyDescent="0.2">
      <c r="A15" s="22"/>
      <c r="B15" s="21" t="s">
        <v>1620</v>
      </c>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row>
    <row r="16" spans="1:36" ht="30" x14ac:dyDescent="0.2">
      <c r="A16" s="22"/>
      <c r="B16" s="25" t="s">
        <v>1291</v>
      </c>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row>
    <row r="17" spans="1:36" ht="15" x14ac:dyDescent="0.2">
      <c r="A17" s="256" t="s">
        <v>1578</v>
      </c>
      <c r="B17" s="256"/>
      <c r="C17" s="175"/>
      <c r="D17" s="175"/>
      <c r="E17" s="175"/>
      <c r="F17" s="175"/>
      <c r="G17" s="175"/>
      <c r="H17" s="175"/>
      <c r="I17" s="175"/>
      <c r="J17" s="175"/>
      <c r="K17" s="175"/>
      <c r="L17" s="175"/>
      <c r="M17" s="175"/>
      <c r="N17" s="175"/>
      <c r="O17" s="175"/>
      <c r="P17" s="175"/>
      <c r="Q17" s="175"/>
      <c r="R17" s="175"/>
      <c r="S17" s="175"/>
      <c r="T17" s="175"/>
      <c r="U17" s="175"/>
      <c r="V17" s="175"/>
      <c r="W17" s="175"/>
      <c r="X17" s="175"/>
      <c r="Y17" s="175"/>
      <c r="Z17" s="175"/>
      <c r="AA17" s="175"/>
      <c r="AB17" s="175"/>
      <c r="AC17" s="175"/>
      <c r="AD17" s="175"/>
      <c r="AE17" s="175"/>
      <c r="AF17" s="175"/>
      <c r="AG17" s="175"/>
      <c r="AH17" s="175"/>
      <c r="AI17" s="175"/>
      <c r="AJ17" s="175"/>
    </row>
    <row r="18" spans="1:36" ht="90" customHeight="1" x14ac:dyDescent="0.2">
      <c r="A18" s="174"/>
      <c r="B18" s="182" t="s">
        <v>1609</v>
      </c>
      <c r="C18" s="175"/>
      <c r="D18" s="175"/>
      <c r="E18" s="175"/>
      <c r="F18" s="175"/>
      <c r="G18" s="175"/>
      <c r="H18" s="175"/>
      <c r="I18" s="175"/>
      <c r="J18" s="175"/>
      <c r="K18" s="175"/>
      <c r="L18" s="175"/>
      <c r="M18" s="175"/>
      <c r="N18" s="175"/>
      <c r="O18" s="175"/>
      <c r="P18" s="175"/>
      <c r="Q18" s="175"/>
      <c r="R18" s="175"/>
      <c r="S18" s="175"/>
      <c r="T18" s="175"/>
      <c r="U18" s="175"/>
      <c r="V18" s="175"/>
      <c r="W18" s="175"/>
      <c r="X18" s="175"/>
      <c r="Y18" s="175"/>
      <c r="Z18" s="175"/>
      <c r="AA18" s="175"/>
      <c r="AB18" s="175"/>
      <c r="AC18" s="175"/>
      <c r="AD18" s="175"/>
      <c r="AE18" s="175"/>
      <c r="AF18" s="175"/>
      <c r="AG18" s="175"/>
      <c r="AH18" s="175"/>
      <c r="AI18" s="175"/>
      <c r="AJ18" s="175"/>
    </row>
    <row r="19" spans="1:36" ht="14.25" x14ac:dyDescent="0.2">
      <c r="A19" s="181"/>
      <c r="B19" s="182"/>
      <c r="C19" s="175"/>
      <c r="D19" s="175"/>
      <c r="E19" s="175"/>
      <c r="F19" s="175"/>
      <c r="G19" s="175"/>
      <c r="H19" s="175"/>
      <c r="I19" s="175"/>
      <c r="J19" s="175"/>
      <c r="K19" s="175"/>
      <c r="L19" s="175"/>
      <c r="M19" s="175"/>
      <c r="N19" s="175"/>
      <c r="O19" s="175"/>
      <c r="P19" s="175"/>
      <c r="Q19" s="175"/>
      <c r="R19" s="175"/>
      <c r="S19" s="175"/>
      <c r="T19" s="175"/>
      <c r="U19" s="175"/>
      <c r="V19" s="175"/>
      <c r="W19" s="175"/>
      <c r="X19" s="175"/>
      <c r="Y19" s="175"/>
      <c r="Z19" s="175"/>
      <c r="AA19" s="175"/>
      <c r="AB19" s="175"/>
      <c r="AC19" s="175"/>
      <c r="AD19" s="175"/>
      <c r="AE19" s="175"/>
      <c r="AF19" s="175"/>
      <c r="AG19" s="175"/>
      <c r="AH19" s="175"/>
      <c r="AI19" s="175"/>
      <c r="AJ19" s="175"/>
    </row>
    <row r="20" spans="1:36" ht="28.5" x14ac:dyDescent="0.2">
      <c r="B20" s="182" t="s">
        <v>1579</v>
      </c>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row>
    <row r="21" spans="1:36" x14ac:dyDescent="0.2">
      <c r="A21" s="175"/>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row>
    <row r="22" spans="1:36" ht="14.25" x14ac:dyDescent="0.2">
      <c r="B22" s="181" t="s">
        <v>1580</v>
      </c>
      <c r="C22" s="175"/>
      <c r="D22" s="175"/>
      <c r="E22" s="175"/>
      <c r="F22" s="175"/>
      <c r="G22" s="175"/>
      <c r="H22" s="175"/>
      <c r="I22" s="175"/>
      <c r="J22" s="175"/>
      <c r="K22" s="175"/>
      <c r="L22" s="175"/>
      <c r="M22" s="175"/>
      <c r="N22" s="175"/>
      <c r="O22" s="175"/>
      <c r="P22" s="175"/>
      <c r="Q22" s="175"/>
      <c r="R22" s="175"/>
      <c r="S22" s="175"/>
      <c r="T22" s="175"/>
      <c r="U22" s="175"/>
      <c r="V22" s="175"/>
      <c r="W22" s="175"/>
      <c r="X22" s="175"/>
      <c r="Y22" s="175"/>
      <c r="Z22" s="175"/>
      <c r="AA22" s="175"/>
      <c r="AB22" s="175"/>
      <c r="AC22" s="175"/>
      <c r="AD22" s="175"/>
      <c r="AE22" s="175"/>
      <c r="AF22" s="175"/>
      <c r="AG22" s="175"/>
      <c r="AH22" s="175"/>
      <c r="AI22" s="175"/>
      <c r="AJ22" s="175"/>
    </row>
    <row r="23" spans="1:36" x14ac:dyDescent="0.2">
      <c r="A23" s="17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row>
    <row r="24" spans="1:36" x14ac:dyDescent="0.2">
      <c r="A24" s="175"/>
      <c r="B24" s="175"/>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175"/>
      <c r="AB24" s="175"/>
      <c r="AC24" s="175"/>
      <c r="AD24" s="175"/>
      <c r="AE24" s="175"/>
      <c r="AF24" s="175"/>
      <c r="AG24" s="175"/>
      <c r="AH24" s="175"/>
      <c r="AI24" s="175"/>
      <c r="AJ24" s="175"/>
    </row>
    <row r="25" spans="1:36" x14ac:dyDescent="0.2">
      <c r="A25" s="175"/>
      <c r="B25" s="175"/>
      <c r="C25" s="175"/>
      <c r="D25" s="175"/>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row>
    <row r="26" spans="1:36" x14ac:dyDescent="0.2">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row>
    <row r="27" spans="1:36" x14ac:dyDescent="0.2">
      <c r="A27" s="175"/>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row>
    <row r="28" spans="1:36" x14ac:dyDescent="0.2">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row>
    <row r="29" spans="1:36" x14ac:dyDescent="0.2">
      <c r="A29" s="175"/>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row>
    <row r="30" spans="1:36" x14ac:dyDescent="0.2">
      <c r="A30" s="175"/>
      <c r="B30" s="175"/>
      <c r="C30" s="175"/>
      <c r="D30" s="175"/>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row>
    <row r="31" spans="1:36" x14ac:dyDescent="0.2">
      <c r="A31" s="175"/>
      <c r="B31" s="175"/>
      <c r="C31" s="175"/>
      <c r="D31" s="175"/>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row>
    <row r="32" spans="1:36" x14ac:dyDescent="0.2">
      <c r="A32" s="175"/>
      <c r="B32" s="175"/>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row>
    <row r="33" spans="1:36" x14ac:dyDescent="0.2">
      <c r="A33" s="175"/>
      <c r="B33" s="175"/>
      <c r="C33" s="175"/>
      <c r="D33" s="175"/>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row>
    <row r="34" spans="1:36" x14ac:dyDescent="0.2">
      <c r="A34" s="175"/>
      <c r="B34" s="175"/>
      <c r="C34" s="175"/>
      <c r="D34" s="175"/>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row>
    <row r="35" spans="1:36" x14ac:dyDescent="0.2">
      <c r="A35" s="175"/>
      <c r="B35" s="175"/>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row>
    <row r="36" spans="1:36" x14ac:dyDescent="0.2">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row>
    <row r="37" spans="1:36" x14ac:dyDescent="0.2">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row>
    <row r="38" spans="1:36" x14ac:dyDescent="0.2">
      <c r="A38" s="175"/>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row>
    <row r="39" spans="1:36" x14ac:dyDescent="0.2">
      <c r="A39" s="175"/>
      <c r="B39" s="175"/>
      <c r="C39" s="175"/>
      <c r="D39" s="175"/>
      <c r="E39" s="175"/>
      <c r="F39" s="175"/>
      <c r="G39" s="175"/>
      <c r="H39" s="175"/>
      <c r="I39" s="175"/>
      <c r="J39" s="175"/>
      <c r="K39" s="175"/>
      <c r="L39" s="175"/>
      <c r="M39" s="175"/>
      <c r="N39" s="175"/>
      <c r="O39" s="175"/>
      <c r="P39" s="175"/>
      <c r="Q39" s="175"/>
      <c r="R39" s="175"/>
      <c r="S39" s="175"/>
      <c r="T39" s="175"/>
      <c r="U39" s="175"/>
      <c r="V39" s="175"/>
      <c r="W39" s="175"/>
      <c r="X39" s="175"/>
      <c r="Y39" s="175"/>
      <c r="Z39" s="175"/>
      <c r="AA39" s="175"/>
      <c r="AB39" s="175"/>
      <c r="AC39" s="175"/>
      <c r="AD39" s="175"/>
      <c r="AE39" s="175"/>
      <c r="AF39" s="175"/>
      <c r="AG39" s="175"/>
      <c r="AH39" s="175"/>
      <c r="AI39" s="175"/>
      <c r="AJ39" s="175"/>
    </row>
    <row r="40" spans="1:36" x14ac:dyDescent="0.2">
      <c r="A40" s="175"/>
      <c r="B40" s="175"/>
      <c r="C40" s="175"/>
      <c r="D40" s="175"/>
      <c r="E40" s="175"/>
      <c r="F40" s="175"/>
      <c r="G40" s="175"/>
      <c r="H40" s="175"/>
      <c r="I40" s="175"/>
      <c r="J40" s="175"/>
      <c r="K40" s="175"/>
      <c r="L40" s="175"/>
      <c r="M40" s="175"/>
      <c r="N40" s="175"/>
      <c r="O40" s="175"/>
      <c r="P40" s="175"/>
      <c r="Q40" s="175"/>
      <c r="R40" s="175"/>
      <c r="S40" s="175"/>
      <c r="T40" s="175"/>
      <c r="U40" s="175"/>
      <c r="V40" s="175"/>
      <c r="W40" s="175"/>
      <c r="X40" s="175"/>
      <c r="Y40" s="175"/>
      <c r="Z40" s="175"/>
      <c r="AA40" s="175"/>
      <c r="AB40" s="175"/>
      <c r="AC40" s="175"/>
      <c r="AD40" s="175"/>
      <c r="AE40" s="175"/>
      <c r="AF40" s="175"/>
      <c r="AG40" s="175"/>
      <c r="AH40" s="175"/>
      <c r="AI40" s="175"/>
      <c r="AJ40" s="175"/>
    </row>
    <row r="41" spans="1:36" x14ac:dyDescent="0.2">
      <c r="A41" s="175"/>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row>
    <row r="42" spans="1:36" x14ac:dyDescent="0.2">
      <c r="A42" s="175"/>
      <c r="B42" s="175"/>
      <c r="C42" s="175"/>
      <c r="D42" s="175"/>
      <c r="E42" s="175"/>
      <c r="F42" s="175"/>
      <c r="G42" s="175"/>
      <c r="H42" s="175"/>
      <c r="I42" s="175"/>
      <c r="J42" s="175"/>
      <c r="K42" s="175"/>
      <c r="L42" s="175"/>
      <c r="M42" s="175"/>
      <c r="N42" s="175"/>
      <c r="O42" s="175"/>
      <c r="P42" s="175"/>
      <c r="Q42" s="175"/>
      <c r="R42" s="175"/>
      <c r="S42" s="175"/>
      <c r="T42" s="175"/>
      <c r="U42" s="175"/>
      <c r="V42" s="175"/>
      <c r="W42" s="175"/>
      <c r="X42" s="175"/>
      <c r="Y42" s="175"/>
      <c r="Z42" s="175"/>
      <c r="AA42" s="175"/>
      <c r="AB42" s="175"/>
      <c r="AC42" s="175"/>
      <c r="AD42" s="175"/>
      <c r="AE42" s="175"/>
      <c r="AF42" s="175"/>
      <c r="AG42" s="175"/>
      <c r="AH42" s="175"/>
      <c r="AI42" s="175"/>
      <c r="AJ42" s="175"/>
    </row>
    <row r="43" spans="1:36" x14ac:dyDescent="0.2">
      <c r="A43" s="175"/>
      <c r="B43" s="175"/>
      <c r="C43" s="175"/>
      <c r="D43" s="175"/>
      <c r="E43" s="175"/>
      <c r="F43" s="175"/>
      <c r="G43" s="175"/>
      <c r="H43" s="175"/>
      <c r="I43" s="175"/>
      <c r="J43" s="175"/>
      <c r="K43" s="175"/>
      <c r="L43" s="175"/>
      <c r="M43" s="175"/>
      <c r="N43" s="175"/>
      <c r="O43" s="175"/>
      <c r="P43" s="175"/>
      <c r="Q43" s="175"/>
      <c r="R43" s="175"/>
      <c r="S43" s="175"/>
      <c r="T43" s="175"/>
      <c r="U43" s="175"/>
      <c r="V43" s="175"/>
      <c r="W43" s="175"/>
      <c r="X43" s="175"/>
      <c r="Y43" s="175"/>
      <c r="Z43" s="175"/>
      <c r="AA43" s="175"/>
      <c r="AB43" s="175"/>
      <c r="AC43" s="175"/>
      <c r="AD43" s="175"/>
      <c r="AE43" s="175"/>
      <c r="AF43" s="175"/>
      <c r="AG43" s="175"/>
      <c r="AH43" s="175"/>
      <c r="AI43" s="175"/>
      <c r="AJ43" s="175"/>
    </row>
    <row r="44" spans="1:36" x14ac:dyDescent="0.2">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row>
    <row r="45" spans="1:36" x14ac:dyDescent="0.2">
      <c r="A45" s="175"/>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row>
    <row r="46" spans="1:36" x14ac:dyDescent="0.2">
      <c r="A46" s="175"/>
      <c r="B46" s="175"/>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175"/>
      <c r="AB46" s="175"/>
      <c r="AC46" s="175"/>
      <c r="AD46" s="175"/>
      <c r="AE46" s="175"/>
      <c r="AF46" s="175"/>
      <c r="AG46" s="175"/>
      <c r="AH46" s="175"/>
      <c r="AI46" s="175"/>
      <c r="AJ46" s="175"/>
    </row>
    <row r="47" spans="1:36" x14ac:dyDescent="0.2">
      <c r="A47" s="175"/>
      <c r="B47" s="175"/>
      <c r="C47" s="175"/>
      <c r="D47" s="175"/>
      <c r="E47" s="175"/>
      <c r="F47" s="175"/>
      <c r="G47" s="175"/>
      <c r="H47" s="175"/>
      <c r="I47" s="175"/>
      <c r="J47" s="175"/>
      <c r="K47" s="175"/>
      <c r="L47" s="175"/>
      <c r="M47" s="175"/>
      <c r="N47" s="175"/>
      <c r="O47" s="175"/>
      <c r="P47" s="175"/>
      <c r="Q47" s="175"/>
      <c r="R47" s="175"/>
      <c r="S47" s="175"/>
      <c r="T47" s="175"/>
      <c r="U47" s="175"/>
      <c r="V47" s="175"/>
      <c r="W47" s="175"/>
      <c r="X47" s="175"/>
      <c r="Y47" s="175"/>
      <c r="Z47" s="175"/>
      <c r="AA47" s="175"/>
      <c r="AB47" s="175"/>
      <c r="AC47" s="175"/>
      <c r="AD47" s="175"/>
      <c r="AE47" s="175"/>
      <c r="AF47" s="175"/>
      <c r="AG47" s="175"/>
      <c r="AH47" s="175"/>
      <c r="AI47" s="175"/>
      <c r="AJ47" s="175"/>
    </row>
    <row r="48" spans="1:36" x14ac:dyDescent="0.2">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row>
    <row r="49" spans="1:36" x14ac:dyDescent="0.2">
      <c r="A49" s="175"/>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row>
    <row r="50" spans="1:36" x14ac:dyDescent="0.2">
      <c r="A50" s="175"/>
      <c r="B50" s="175"/>
      <c r="C50" s="175"/>
      <c r="D50" s="175"/>
      <c r="E50" s="175"/>
      <c r="F50" s="175"/>
      <c r="G50" s="175"/>
      <c r="H50" s="175"/>
      <c r="I50" s="175"/>
      <c r="J50" s="175"/>
      <c r="K50" s="175"/>
      <c r="L50" s="175"/>
      <c r="M50" s="175"/>
      <c r="N50" s="175"/>
      <c r="O50" s="175"/>
      <c r="P50" s="175"/>
      <c r="Q50" s="175"/>
      <c r="R50" s="175"/>
      <c r="S50" s="175"/>
      <c r="T50" s="175"/>
      <c r="U50" s="175"/>
      <c r="V50" s="175"/>
      <c r="W50" s="175"/>
      <c r="X50" s="175"/>
      <c r="Y50" s="175"/>
      <c r="Z50" s="175"/>
      <c r="AA50" s="175"/>
      <c r="AB50" s="175"/>
      <c r="AC50" s="175"/>
      <c r="AD50" s="175"/>
      <c r="AE50" s="175"/>
      <c r="AF50" s="175"/>
      <c r="AG50" s="175"/>
      <c r="AH50" s="175"/>
      <c r="AI50" s="175"/>
      <c r="AJ50" s="175"/>
    </row>
    <row r="51" spans="1:36" x14ac:dyDescent="0.2">
      <c r="A51" s="175"/>
      <c r="B51" s="175"/>
      <c r="C51" s="175"/>
      <c r="D51" s="175"/>
      <c r="E51" s="175"/>
      <c r="F51" s="175"/>
      <c r="G51" s="175"/>
      <c r="H51" s="175"/>
      <c r="I51" s="175"/>
      <c r="J51" s="175"/>
      <c r="K51" s="175"/>
      <c r="L51" s="175"/>
      <c r="M51" s="175"/>
      <c r="N51" s="175"/>
      <c r="O51" s="175"/>
      <c r="P51" s="175"/>
      <c r="Q51" s="175"/>
      <c r="R51" s="175"/>
      <c r="S51" s="175"/>
      <c r="T51" s="175"/>
      <c r="U51" s="175"/>
      <c r="V51" s="175"/>
      <c r="W51" s="175"/>
      <c r="X51" s="175"/>
      <c r="Y51" s="175"/>
      <c r="Z51" s="175"/>
      <c r="AA51" s="175"/>
      <c r="AB51" s="175"/>
      <c r="AC51" s="175"/>
      <c r="AD51" s="175"/>
      <c r="AE51" s="175"/>
      <c r="AF51" s="175"/>
      <c r="AG51" s="175"/>
      <c r="AH51" s="175"/>
      <c r="AI51" s="175"/>
      <c r="AJ51" s="175"/>
    </row>
    <row r="52" spans="1:36" x14ac:dyDescent="0.2">
      <c r="A52" s="175"/>
      <c r="B52" s="175"/>
      <c r="C52" s="175"/>
      <c r="D52" s="175"/>
      <c r="E52" s="175"/>
      <c r="F52" s="175"/>
      <c r="G52" s="175"/>
      <c r="H52" s="175"/>
      <c r="I52" s="175"/>
      <c r="J52" s="175"/>
      <c r="K52" s="175"/>
      <c r="L52" s="175"/>
      <c r="M52" s="175"/>
      <c r="N52" s="175"/>
      <c r="O52" s="175"/>
      <c r="P52" s="175"/>
      <c r="Q52" s="175"/>
      <c r="R52" s="175"/>
      <c r="S52" s="175"/>
      <c r="T52" s="175"/>
      <c r="U52" s="175"/>
      <c r="V52" s="175"/>
      <c r="W52" s="175"/>
      <c r="X52" s="175"/>
      <c r="Y52" s="175"/>
      <c r="Z52" s="175"/>
      <c r="AA52" s="175"/>
      <c r="AB52" s="175"/>
      <c r="AC52" s="175"/>
      <c r="AD52" s="175"/>
      <c r="AE52" s="175"/>
      <c r="AF52" s="175"/>
      <c r="AG52" s="175"/>
      <c r="AH52" s="175"/>
      <c r="AI52" s="175"/>
      <c r="AJ52" s="175"/>
    </row>
    <row r="53" spans="1:36" x14ac:dyDescent="0.2">
      <c r="A53" s="175"/>
      <c r="B53" s="175"/>
      <c r="C53" s="175"/>
      <c r="D53" s="175"/>
      <c r="E53" s="175"/>
      <c r="F53" s="175"/>
      <c r="G53" s="175"/>
      <c r="H53" s="175"/>
      <c r="I53" s="175"/>
      <c r="J53" s="175"/>
      <c r="K53" s="175"/>
      <c r="L53" s="175"/>
      <c r="M53" s="175"/>
      <c r="N53" s="175"/>
      <c r="O53" s="175"/>
      <c r="P53" s="175"/>
      <c r="Q53" s="175"/>
      <c r="R53" s="175"/>
      <c r="S53" s="175"/>
      <c r="T53" s="175"/>
      <c r="U53" s="175"/>
      <c r="V53" s="175"/>
      <c r="W53" s="175"/>
      <c r="X53" s="175"/>
      <c r="Y53" s="175"/>
      <c r="Z53" s="175"/>
      <c r="AA53" s="175"/>
      <c r="AB53" s="175"/>
      <c r="AC53" s="175"/>
      <c r="AD53" s="175"/>
      <c r="AE53" s="175"/>
      <c r="AF53" s="175"/>
      <c r="AG53" s="175"/>
      <c r="AH53" s="175"/>
      <c r="AI53" s="175"/>
      <c r="AJ53" s="175"/>
    </row>
    <row r="54" spans="1:36" x14ac:dyDescent="0.2">
      <c r="A54" s="175"/>
      <c r="B54" s="175"/>
      <c r="C54" s="175"/>
      <c r="D54" s="175"/>
      <c r="E54" s="175"/>
      <c r="F54" s="175"/>
      <c r="G54" s="175"/>
      <c r="H54" s="175"/>
      <c r="I54" s="175"/>
      <c r="J54" s="175"/>
      <c r="K54" s="175"/>
      <c r="L54" s="175"/>
      <c r="M54" s="175"/>
      <c r="N54" s="175"/>
      <c r="O54" s="175"/>
      <c r="P54" s="175"/>
      <c r="Q54" s="175"/>
      <c r="R54" s="175"/>
      <c r="S54" s="175"/>
      <c r="T54" s="175"/>
      <c r="U54" s="175"/>
      <c r="V54" s="175"/>
      <c r="W54" s="175"/>
      <c r="X54" s="175"/>
      <c r="Y54" s="175"/>
      <c r="Z54" s="175"/>
      <c r="AA54" s="175"/>
      <c r="AB54" s="175"/>
      <c r="AC54" s="175"/>
      <c r="AD54" s="175"/>
      <c r="AE54" s="175"/>
      <c r="AF54" s="175"/>
      <c r="AG54" s="175"/>
      <c r="AH54" s="175"/>
      <c r="AI54" s="175"/>
      <c r="AJ54" s="175"/>
    </row>
    <row r="55" spans="1:36" x14ac:dyDescent="0.2">
      <c r="A55" s="175"/>
      <c r="B55" s="175"/>
      <c r="C55" s="175"/>
      <c r="D55" s="175"/>
      <c r="E55" s="175"/>
      <c r="F55" s="175"/>
      <c r="G55" s="175"/>
      <c r="H55" s="175"/>
      <c r="I55" s="175"/>
      <c r="J55" s="175"/>
      <c r="K55" s="175"/>
      <c r="L55" s="175"/>
      <c r="M55" s="175"/>
      <c r="N55" s="175"/>
      <c r="O55" s="175"/>
      <c r="P55" s="175"/>
      <c r="Q55" s="175"/>
      <c r="R55" s="175"/>
      <c r="S55" s="175"/>
      <c r="T55" s="175"/>
      <c r="U55" s="175"/>
      <c r="V55" s="175"/>
      <c r="W55" s="175"/>
      <c r="X55" s="175"/>
      <c r="Y55" s="175"/>
      <c r="Z55" s="175"/>
      <c r="AA55" s="175"/>
      <c r="AB55" s="175"/>
      <c r="AC55" s="175"/>
      <c r="AD55" s="175"/>
      <c r="AE55" s="175"/>
      <c r="AF55" s="175"/>
      <c r="AG55" s="175"/>
      <c r="AH55" s="175"/>
      <c r="AI55" s="175"/>
      <c r="AJ55" s="175"/>
    </row>
    <row r="56" spans="1:36" x14ac:dyDescent="0.2">
      <c r="A56" s="175"/>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row>
    <row r="57" spans="1:36" x14ac:dyDescent="0.2">
      <c r="A57" s="175"/>
      <c r="B57" s="175"/>
      <c r="C57" s="175"/>
      <c r="D57" s="175"/>
      <c r="E57" s="175"/>
      <c r="F57" s="175"/>
      <c r="G57" s="175"/>
      <c r="H57" s="175"/>
      <c r="I57" s="175"/>
      <c r="J57" s="175"/>
      <c r="K57" s="175"/>
      <c r="L57" s="175"/>
      <c r="M57" s="175"/>
      <c r="N57" s="175"/>
      <c r="O57" s="175"/>
      <c r="P57" s="175"/>
      <c r="Q57" s="175"/>
      <c r="R57" s="175"/>
      <c r="S57" s="175"/>
      <c r="T57" s="175"/>
      <c r="U57" s="175"/>
      <c r="V57" s="175"/>
      <c r="W57" s="175"/>
      <c r="X57" s="175"/>
      <c r="Y57" s="175"/>
      <c r="Z57" s="175"/>
      <c r="AA57" s="175"/>
      <c r="AB57" s="175"/>
      <c r="AC57" s="175"/>
      <c r="AD57" s="175"/>
      <c r="AE57" s="175"/>
      <c r="AF57" s="175"/>
      <c r="AG57" s="175"/>
      <c r="AH57" s="175"/>
      <c r="AI57" s="175"/>
      <c r="AJ57" s="175"/>
    </row>
    <row r="58" spans="1:36" x14ac:dyDescent="0.2">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row>
    <row r="59" spans="1:36" x14ac:dyDescent="0.2">
      <c r="A59" s="175"/>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row>
    <row r="60" spans="1:36" x14ac:dyDescent="0.2">
      <c r="A60" s="175"/>
      <c r="B60" s="175"/>
      <c r="C60" s="175"/>
      <c r="D60" s="175"/>
      <c r="E60" s="175"/>
      <c r="F60" s="175"/>
      <c r="G60" s="175"/>
      <c r="H60" s="175"/>
      <c r="I60" s="175"/>
      <c r="J60" s="175"/>
      <c r="K60" s="175"/>
      <c r="L60" s="175"/>
      <c r="M60" s="175"/>
      <c r="N60" s="175"/>
      <c r="O60" s="175"/>
      <c r="P60" s="175"/>
      <c r="Q60" s="175"/>
      <c r="R60" s="175"/>
      <c r="S60" s="175"/>
      <c r="T60" s="175"/>
      <c r="U60" s="175"/>
      <c r="V60" s="175"/>
      <c r="W60" s="175"/>
      <c r="X60" s="175"/>
      <c r="Y60" s="175"/>
      <c r="Z60" s="175"/>
      <c r="AA60" s="175"/>
      <c r="AB60" s="175"/>
      <c r="AC60" s="175"/>
      <c r="AD60" s="175"/>
      <c r="AE60" s="175"/>
      <c r="AF60" s="175"/>
      <c r="AG60" s="175"/>
      <c r="AH60" s="175"/>
      <c r="AI60" s="175"/>
      <c r="AJ60" s="175"/>
    </row>
    <row r="61" spans="1:36" x14ac:dyDescent="0.2">
      <c r="A61" s="175"/>
      <c r="B61" s="175"/>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row>
    <row r="62" spans="1:36" x14ac:dyDescent="0.2">
      <c r="A62" s="175"/>
      <c r="B62" s="175"/>
      <c r="C62" s="175"/>
      <c r="D62" s="175"/>
      <c r="E62" s="175"/>
      <c r="F62" s="175"/>
      <c r="G62" s="175"/>
      <c r="H62" s="175"/>
      <c r="I62" s="175"/>
      <c r="J62" s="175"/>
      <c r="K62" s="175"/>
      <c r="L62" s="175"/>
      <c r="M62" s="175"/>
      <c r="N62" s="175"/>
      <c r="O62" s="175"/>
      <c r="P62" s="175"/>
      <c r="Q62" s="175"/>
      <c r="R62" s="175"/>
      <c r="S62" s="175"/>
      <c r="T62" s="175"/>
      <c r="U62" s="175"/>
      <c r="V62" s="175"/>
      <c r="W62" s="175"/>
      <c r="X62" s="175"/>
      <c r="Y62" s="175"/>
      <c r="Z62" s="175"/>
      <c r="AA62" s="175"/>
      <c r="AB62" s="175"/>
      <c r="AC62" s="175"/>
      <c r="AD62" s="175"/>
      <c r="AE62" s="175"/>
      <c r="AF62" s="175"/>
      <c r="AG62" s="175"/>
      <c r="AH62" s="175"/>
      <c r="AI62" s="175"/>
      <c r="AJ62" s="175"/>
    </row>
    <row r="63" spans="1:36" x14ac:dyDescent="0.2">
      <c r="A63" s="175"/>
      <c r="B63" s="175"/>
      <c r="C63" s="175"/>
      <c r="D63" s="175"/>
      <c r="E63" s="175"/>
      <c r="F63" s="175"/>
      <c r="G63" s="175"/>
      <c r="H63" s="175"/>
      <c r="I63" s="175"/>
      <c r="J63" s="175"/>
      <c r="K63" s="175"/>
      <c r="L63" s="175"/>
      <c r="M63" s="175"/>
      <c r="N63" s="175"/>
      <c r="O63" s="175"/>
      <c r="P63" s="175"/>
      <c r="Q63" s="175"/>
      <c r="R63" s="175"/>
      <c r="S63" s="175"/>
      <c r="T63" s="175"/>
      <c r="U63" s="175"/>
      <c r="V63" s="175"/>
      <c r="W63" s="175"/>
      <c r="X63" s="175"/>
      <c r="Y63" s="175"/>
      <c r="Z63" s="175"/>
      <c r="AA63" s="175"/>
      <c r="AB63" s="175"/>
      <c r="AC63" s="175"/>
      <c r="AD63" s="175"/>
      <c r="AE63" s="175"/>
      <c r="AF63" s="175"/>
      <c r="AG63" s="175"/>
      <c r="AH63" s="175"/>
      <c r="AI63" s="175"/>
      <c r="AJ63" s="175"/>
    </row>
    <row r="64" spans="1:36" x14ac:dyDescent="0.2">
      <c r="A64" s="175"/>
      <c r="B64" s="175"/>
      <c r="C64" s="175"/>
      <c r="D64" s="175"/>
      <c r="E64" s="175"/>
      <c r="F64" s="175"/>
      <c r="G64" s="175"/>
      <c r="H64" s="175"/>
      <c r="I64" s="175"/>
      <c r="J64" s="175"/>
      <c r="K64" s="175"/>
      <c r="L64" s="175"/>
      <c r="M64" s="175"/>
      <c r="N64" s="175"/>
      <c r="O64" s="175"/>
      <c r="P64" s="175"/>
      <c r="Q64" s="175"/>
      <c r="R64" s="175"/>
      <c r="S64" s="175"/>
      <c r="T64" s="175"/>
      <c r="U64" s="175"/>
      <c r="V64" s="175"/>
      <c r="W64" s="175"/>
      <c r="X64" s="175"/>
      <c r="Y64" s="175"/>
      <c r="Z64" s="175"/>
      <c r="AA64" s="175"/>
      <c r="AB64" s="175"/>
      <c r="AC64" s="175"/>
      <c r="AD64" s="175"/>
      <c r="AE64" s="175"/>
      <c r="AF64" s="175"/>
      <c r="AG64" s="175"/>
      <c r="AH64" s="175"/>
      <c r="AI64" s="175"/>
      <c r="AJ64" s="175"/>
    </row>
    <row r="65" spans="1:36" x14ac:dyDescent="0.2">
      <c r="A65" s="175"/>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row>
    <row r="66" spans="1:36" x14ac:dyDescent="0.2">
      <c r="A66" s="175"/>
      <c r="B66" s="175"/>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row>
    <row r="67" spans="1:36" x14ac:dyDescent="0.2">
      <c r="A67" s="175"/>
      <c r="B67" s="175"/>
      <c r="C67" s="175"/>
      <c r="D67" s="175"/>
      <c r="E67" s="175"/>
      <c r="F67" s="175"/>
      <c r="G67" s="175"/>
      <c r="H67" s="175"/>
      <c r="I67" s="175"/>
      <c r="J67" s="175"/>
      <c r="K67" s="175"/>
      <c r="L67" s="175"/>
      <c r="M67" s="175"/>
      <c r="N67" s="175"/>
      <c r="O67" s="175"/>
      <c r="P67" s="175"/>
      <c r="Q67" s="175"/>
      <c r="R67" s="175"/>
      <c r="S67" s="175"/>
      <c r="T67" s="175"/>
      <c r="U67" s="175"/>
      <c r="V67" s="175"/>
      <c r="W67" s="175"/>
      <c r="X67" s="175"/>
      <c r="Y67" s="175"/>
      <c r="Z67" s="175"/>
      <c r="AA67" s="175"/>
      <c r="AB67" s="175"/>
      <c r="AC67" s="175"/>
      <c r="AD67" s="175"/>
      <c r="AE67" s="175"/>
      <c r="AF67" s="175"/>
      <c r="AG67" s="175"/>
      <c r="AH67" s="175"/>
      <c r="AI67" s="175"/>
      <c r="AJ67" s="175"/>
    </row>
    <row r="68" spans="1:36" x14ac:dyDescent="0.2">
      <c r="A68" s="175"/>
      <c r="B68" s="175"/>
      <c r="C68" s="175"/>
      <c r="D68" s="175"/>
      <c r="E68" s="175"/>
      <c r="F68" s="175"/>
      <c r="G68" s="175"/>
      <c r="H68" s="175"/>
      <c r="I68" s="175"/>
      <c r="J68" s="175"/>
      <c r="K68" s="175"/>
      <c r="L68" s="175"/>
      <c r="M68" s="175"/>
      <c r="N68" s="175"/>
      <c r="O68" s="175"/>
      <c r="P68" s="175"/>
      <c r="Q68" s="175"/>
      <c r="R68" s="175"/>
      <c r="S68" s="175"/>
      <c r="T68" s="175"/>
      <c r="U68" s="175"/>
      <c r="V68" s="175"/>
      <c r="W68" s="175"/>
      <c r="X68" s="175"/>
      <c r="Y68" s="175"/>
      <c r="Z68" s="175"/>
      <c r="AA68" s="175"/>
      <c r="AB68" s="175"/>
      <c r="AC68" s="175"/>
      <c r="AD68" s="175"/>
      <c r="AE68" s="175"/>
      <c r="AF68" s="175"/>
      <c r="AG68" s="175"/>
      <c r="AH68" s="175"/>
      <c r="AI68" s="175"/>
      <c r="AJ68" s="175"/>
    </row>
    <row r="69" spans="1:36" x14ac:dyDescent="0.2">
      <c r="A69" s="175"/>
      <c r="B69" s="175"/>
      <c r="C69" s="175"/>
      <c r="D69" s="175"/>
      <c r="E69" s="175"/>
      <c r="F69" s="175"/>
      <c r="G69" s="175"/>
      <c r="H69" s="175"/>
      <c r="I69" s="175"/>
      <c r="J69" s="175"/>
      <c r="K69" s="175"/>
      <c r="L69" s="175"/>
      <c r="M69" s="175"/>
      <c r="N69" s="175"/>
      <c r="O69" s="175"/>
      <c r="P69" s="175"/>
      <c r="Q69" s="175"/>
      <c r="R69" s="175"/>
      <c r="S69" s="175"/>
      <c r="T69" s="175"/>
      <c r="U69" s="175"/>
      <c r="V69" s="175"/>
      <c r="W69" s="175"/>
      <c r="X69" s="175"/>
      <c r="Y69" s="175"/>
      <c r="Z69" s="175"/>
      <c r="AA69" s="175"/>
      <c r="AB69" s="175"/>
      <c r="AC69" s="175"/>
      <c r="AD69" s="175"/>
      <c r="AE69" s="175"/>
      <c r="AF69" s="175"/>
      <c r="AG69" s="175"/>
      <c r="AH69" s="175"/>
      <c r="AI69" s="175"/>
      <c r="AJ69" s="175"/>
    </row>
    <row r="70" spans="1:36" x14ac:dyDescent="0.2">
      <c r="A70" s="175"/>
      <c r="B70" s="175"/>
      <c r="C70" s="175"/>
      <c r="D70" s="175"/>
      <c r="E70" s="175"/>
      <c r="F70" s="175"/>
      <c r="G70" s="175"/>
      <c r="H70" s="175"/>
      <c r="I70" s="175"/>
      <c r="J70" s="175"/>
      <c r="K70" s="175"/>
      <c r="L70" s="175"/>
      <c r="M70" s="175"/>
      <c r="N70" s="175"/>
      <c r="O70" s="175"/>
      <c r="P70" s="175"/>
      <c r="Q70" s="175"/>
      <c r="R70" s="175"/>
      <c r="S70" s="175"/>
      <c r="T70" s="175"/>
      <c r="U70" s="175"/>
      <c r="V70" s="175"/>
      <c r="W70" s="175"/>
      <c r="X70" s="175"/>
      <c r="Y70" s="175"/>
      <c r="Z70" s="175"/>
      <c r="AA70" s="175"/>
      <c r="AB70" s="175"/>
      <c r="AC70" s="175"/>
      <c r="AD70" s="175"/>
      <c r="AE70" s="175"/>
      <c r="AF70" s="175"/>
      <c r="AG70" s="175"/>
      <c r="AH70" s="175"/>
      <c r="AI70" s="175"/>
      <c r="AJ70" s="175"/>
    </row>
    <row r="71" spans="1:36" x14ac:dyDescent="0.2">
      <c r="A71" s="175"/>
      <c r="B71" s="175"/>
      <c r="C71" s="175"/>
      <c r="D71" s="175"/>
      <c r="E71" s="175"/>
      <c r="F71" s="175"/>
      <c r="G71" s="175"/>
      <c r="H71" s="175"/>
      <c r="I71" s="175"/>
      <c r="J71" s="175"/>
      <c r="K71" s="175"/>
      <c r="L71" s="175"/>
      <c r="M71" s="175"/>
      <c r="N71" s="175"/>
      <c r="O71" s="175"/>
      <c r="P71" s="175"/>
      <c r="Q71" s="175"/>
      <c r="R71" s="175"/>
      <c r="S71" s="175"/>
      <c r="T71" s="175"/>
      <c r="U71" s="175"/>
      <c r="V71" s="175"/>
      <c r="W71" s="175"/>
      <c r="X71" s="175"/>
      <c r="Y71" s="175"/>
      <c r="Z71" s="175"/>
      <c r="AA71" s="175"/>
      <c r="AB71" s="175"/>
      <c r="AC71" s="175"/>
      <c r="AD71" s="175"/>
      <c r="AE71" s="175"/>
      <c r="AF71" s="175"/>
      <c r="AG71" s="175"/>
      <c r="AH71" s="175"/>
      <c r="AI71" s="175"/>
      <c r="AJ71" s="175"/>
    </row>
    <row r="72" spans="1:36" x14ac:dyDescent="0.2">
      <c r="A72" s="175"/>
      <c r="B72" s="175"/>
      <c r="C72" s="175"/>
      <c r="D72" s="175"/>
      <c r="E72" s="175"/>
      <c r="F72" s="175"/>
      <c r="G72" s="175"/>
      <c r="H72" s="175"/>
      <c r="I72" s="175"/>
      <c r="J72" s="175"/>
      <c r="K72" s="175"/>
      <c r="L72" s="175"/>
      <c r="M72" s="175"/>
      <c r="N72" s="175"/>
      <c r="O72" s="175"/>
      <c r="P72" s="175"/>
      <c r="Q72" s="175"/>
      <c r="R72" s="175"/>
      <c r="S72" s="175"/>
      <c r="T72" s="175"/>
      <c r="U72" s="175"/>
      <c r="V72" s="175"/>
      <c r="W72" s="175"/>
      <c r="X72" s="175"/>
      <c r="Y72" s="175"/>
      <c r="Z72" s="175"/>
      <c r="AA72" s="175"/>
      <c r="AB72" s="175"/>
      <c r="AC72" s="175"/>
      <c r="AD72" s="175"/>
      <c r="AE72" s="175"/>
      <c r="AF72" s="175"/>
      <c r="AG72" s="175"/>
      <c r="AH72" s="175"/>
      <c r="AI72" s="175"/>
      <c r="AJ72" s="175"/>
    </row>
    <row r="73" spans="1:36" x14ac:dyDescent="0.2">
      <c r="A73" s="175"/>
      <c r="B73" s="175"/>
      <c r="C73" s="175"/>
      <c r="D73" s="175"/>
      <c r="E73" s="175"/>
      <c r="F73" s="175"/>
      <c r="G73" s="175"/>
      <c r="H73" s="175"/>
      <c r="I73" s="175"/>
      <c r="J73" s="175"/>
      <c r="K73" s="175"/>
      <c r="L73" s="175"/>
      <c r="M73" s="175"/>
      <c r="N73" s="175"/>
      <c r="O73" s="175"/>
      <c r="P73" s="175"/>
      <c r="Q73" s="175"/>
      <c r="R73" s="175"/>
      <c r="S73" s="175"/>
      <c r="T73" s="175"/>
      <c r="U73" s="175"/>
      <c r="V73" s="175"/>
      <c r="W73" s="175"/>
      <c r="X73" s="175"/>
      <c r="Y73" s="175"/>
      <c r="Z73" s="175"/>
      <c r="AA73" s="175"/>
      <c r="AB73" s="175"/>
      <c r="AC73" s="175"/>
      <c r="AD73" s="175"/>
      <c r="AE73" s="175"/>
      <c r="AF73" s="175"/>
      <c r="AG73" s="175"/>
      <c r="AH73" s="175"/>
      <c r="AI73" s="175"/>
      <c r="AJ73" s="175"/>
    </row>
    <row r="74" spans="1:36" x14ac:dyDescent="0.2">
      <c r="A74" s="175"/>
      <c r="B74" s="175"/>
      <c r="C74" s="175"/>
      <c r="D74" s="175"/>
      <c r="E74" s="175"/>
      <c r="F74" s="175"/>
      <c r="G74" s="175"/>
      <c r="H74" s="175"/>
      <c r="I74" s="175"/>
      <c r="J74" s="175"/>
      <c r="K74" s="175"/>
      <c r="L74" s="175"/>
      <c r="M74" s="175"/>
      <c r="N74" s="175"/>
      <c r="O74" s="175"/>
      <c r="P74" s="175"/>
      <c r="Q74" s="175"/>
      <c r="R74" s="175"/>
      <c r="S74" s="175"/>
      <c r="T74" s="175"/>
      <c r="U74" s="175"/>
      <c r="V74" s="175"/>
      <c r="W74" s="175"/>
      <c r="X74" s="175"/>
      <c r="Y74" s="175"/>
      <c r="Z74" s="175"/>
      <c r="AA74" s="175"/>
      <c r="AB74" s="175"/>
      <c r="AC74" s="175"/>
      <c r="AD74" s="175"/>
      <c r="AE74" s="175"/>
      <c r="AF74" s="175"/>
      <c r="AG74" s="175"/>
      <c r="AH74" s="175"/>
      <c r="AI74" s="175"/>
      <c r="AJ74" s="175"/>
    </row>
    <row r="75" spans="1:36" x14ac:dyDescent="0.2">
      <c r="A75" s="175"/>
      <c r="B75" s="175"/>
      <c r="C75" s="175"/>
      <c r="D75" s="175"/>
      <c r="E75" s="175"/>
      <c r="F75" s="175"/>
      <c r="G75" s="175"/>
      <c r="H75" s="175"/>
      <c r="I75" s="175"/>
      <c r="J75" s="175"/>
      <c r="K75" s="175"/>
      <c r="L75" s="175"/>
      <c r="M75" s="175"/>
      <c r="N75" s="175"/>
      <c r="O75" s="175"/>
      <c r="P75" s="175"/>
      <c r="Q75" s="175"/>
      <c r="R75" s="175"/>
      <c r="S75" s="175"/>
      <c r="T75" s="175"/>
      <c r="U75" s="175"/>
      <c r="V75" s="175"/>
      <c r="W75" s="175"/>
      <c r="X75" s="175"/>
      <c r="Y75" s="175"/>
      <c r="Z75" s="175"/>
      <c r="AA75" s="175"/>
      <c r="AB75" s="175"/>
      <c r="AC75" s="175"/>
      <c r="AD75" s="175"/>
      <c r="AE75" s="175"/>
      <c r="AF75" s="175"/>
      <c r="AG75" s="175"/>
      <c r="AH75" s="175"/>
      <c r="AI75" s="175"/>
      <c r="AJ75" s="175"/>
    </row>
    <row r="76" spans="1:36" x14ac:dyDescent="0.2">
      <c r="A76" s="175"/>
      <c r="B76" s="175"/>
      <c r="C76" s="175"/>
      <c r="D76" s="175"/>
      <c r="E76" s="175"/>
      <c r="F76" s="175"/>
      <c r="G76" s="175"/>
      <c r="H76" s="175"/>
      <c r="I76" s="175"/>
      <c r="J76" s="175"/>
      <c r="K76" s="175"/>
      <c r="L76" s="175"/>
      <c r="M76" s="175"/>
      <c r="N76" s="175"/>
      <c r="O76" s="175"/>
      <c r="P76" s="175"/>
      <c r="Q76" s="175"/>
      <c r="R76" s="175"/>
      <c r="S76" s="175"/>
      <c r="T76" s="175"/>
      <c r="U76" s="175"/>
      <c r="V76" s="175"/>
      <c r="W76" s="175"/>
      <c r="X76" s="175"/>
      <c r="Y76" s="175"/>
      <c r="Z76" s="175"/>
      <c r="AA76" s="175"/>
      <c r="AB76" s="175"/>
      <c r="AC76" s="175"/>
      <c r="AD76" s="175"/>
      <c r="AE76" s="175"/>
      <c r="AF76" s="175"/>
      <c r="AG76" s="175"/>
      <c r="AH76" s="175"/>
      <c r="AI76" s="175"/>
      <c r="AJ76" s="175"/>
    </row>
    <row r="77" spans="1:36" x14ac:dyDescent="0.2">
      <c r="A77" s="175"/>
      <c r="B77" s="175"/>
      <c r="C77" s="175"/>
      <c r="D77" s="175"/>
      <c r="E77" s="175"/>
      <c r="F77" s="175"/>
      <c r="G77" s="175"/>
      <c r="H77" s="175"/>
      <c r="I77" s="175"/>
      <c r="J77" s="175"/>
      <c r="K77" s="175"/>
      <c r="L77" s="175"/>
      <c r="M77" s="175"/>
      <c r="N77" s="175"/>
      <c r="O77" s="175"/>
      <c r="P77" s="175"/>
      <c r="Q77" s="175"/>
      <c r="R77" s="175"/>
      <c r="S77" s="175"/>
      <c r="T77" s="175"/>
      <c r="U77" s="175"/>
      <c r="V77" s="175"/>
      <c r="W77" s="175"/>
      <c r="X77" s="175"/>
      <c r="Y77" s="175"/>
      <c r="Z77" s="175"/>
      <c r="AA77" s="175"/>
      <c r="AB77" s="175"/>
      <c r="AC77" s="175"/>
      <c r="AD77" s="175"/>
      <c r="AE77" s="175"/>
      <c r="AF77" s="175"/>
      <c r="AG77" s="175"/>
      <c r="AH77" s="175"/>
      <c r="AI77" s="175"/>
      <c r="AJ77" s="175"/>
    </row>
    <row r="78" spans="1:36" x14ac:dyDescent="0.2">
      <c r="A78" s="175"/>
      <c r="B78" s="175"/>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175"/>
      <c r="AF78" s="175"/>
      <c r="AG78" s="175"/>
      <c r="AH78" s="175"/>
      <c r="AI78" s="175"/>
      <c r="AJ78" s="175"/>
    </row>
    <row r="79" spans="1:36" x14ac:dyDescent="0.2">
      <c r="A79" s="175"/>
      <c r="B79" s="175"/>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row>
    <row r="80" spans="1:36" x14ac:dyDescent="0.2">
      <c r="A80" s="175"/>
      <c r="B80" s="175"/>
      <c r="C80" s="175"/>
      <c r="D80" s="175"/>
      <c r="E80" s="175"/>
      <c r="F80" s="175"/>
      <c r="G80" s="175"/>
      <c r="H80" s="175"/>
      <c r="I80" s="175"/>
      <c r="J80" s="175"/>
      <c r="K80" s="175"/>
      <c r="L80" s="175"/>
      <c r="M80" s="175"/>
      <c r="N80" s="175"/>
      <c r="O80" s="175"/>
      <c r="P80" s="175"/>
      <c r="Q80" s="175"/>
      <c r="R80" s="175"/>
      <c r="S80" s="175"/>
      <c r="T80" s="175"/>
      <c r="U80" s="175"/>
      <c r="V80" s="175"/>
      <c r="W80" s="175"/>
      <c r="X80" s="175"/>
      <c r="Y80" s="175"/>
      <c r="Z80" s="175"/>
      <c r="AA80" s="175"/>
      <c r="AB80" s="175"/>
      <c r="AC80" s="175"/>
      <c r="AD80" s="175"/>
      <c r="AE80" s="175"/>
      <c r="AF80" s="175"/>
      <c r="AG80" s="175"/>
      <c r="AH80" s="175"/>
      <c r="AI80" s="175"/>
      <c r="AJ80" s="175"/>
    </row>
    <row r="81" spans="1:36" x14ac:dyDescent="0.2">
      <c r="A81" s="175"/>
      <c r="B81" s="175"/>
      <c r="C81" s="175"/>
      <c r="D81" s="175"/>
      <c r="E81" s="175"/>
      <c r="F81" s="175"/>
      <c r="G81" s="175"/>
      <c r="H81" s="175"/>
      <c r="I81" s="175"/>
      <c r="J81" s="175"/>
      <c r="K81" s="175"/>
      <c r="L81" s="175"/>
      <c r="M81" s="175"/>
      <c r="N81" s="175"/>
      <c r="O81" s="175"/>
      <c r="P81" s="175"/>
      <c r="Q81" s="175"/>
      <c r="R81" s="175"/>
      <c r="S81" s="175"/>
      <c r="T81" s="175"/>
      <c r="U81" s="175"/>
      <c r="V81" s="175"/>
      <c r="W81" s="175"/>
      <c r="X81" s="175"/>
      <c r="Y81" s="175"/>
      <c r="Z81" s="175"/>
      <c r="AA81" s="175"/>
      <c r="AB81" s="175"/>
      <c r="AC81" s="175"/>
      <c r="AD81" s="175"/>
      <c r="AE81" s="175"/>
      <c r="AF81" s="175"/>
      <c r="AG81" s="175"/>
      <c r="AH81" s="175"/>
      <c r="AI81" s="175"/>
      <c r="AJ81" s="175"/>
    </row>
    <row r="82" spans="1:36" x14ac:dyDescent="0.2">
      <c r="A82" s="175"/>
      <c r="B82" s="175"/>
      <c r="C82" s="175"/>
      <c r="D82" s="175"/>
      <c r="E82" s="175"/>
      <c r="F82" s="175"/>
      <c r="G82" s="175"/>
      <c r="H82" s="175"/>
      <c r="I82" s="175"/>
      <c r="J82" s="175"/>
      <c r="K82" s="175"/>
      <c r="L82" s="175"/>
      <c r="M82" s="175"/>
      <c r="N82" s="175"/>
      <c r="O82" s="175"/>
      <c r="P82" s="175"/>
      <c r="Q82" s="175"/>
      <c r="R82" s="175"/>
      <c r="S82" s="175"/>
      <c r="T82" s="175"/>
      <c r="U82" s="175"/>
      <c r="V82" s="175"/>
      <c r="W82" s="175"/>
      <c r="X82" s="175"/>
      <c r="Y82" s="175"/>
      <c r="Z82" s="175"/>
      <c r="AA82" s="175"/>
      <c r="AB82" s="175"/>
      <c r="AC82" s="175"/>
      <c r="AD82" s="175"/>
      <c r="AE82" s="175"/>
      <c r="AF82" s="175"/>
      <c r="AG82" s="175"/>
      <c r="AH82" s="175"/>
      <c r="AI82" s="175"/>
      <c r="AJ82" s="175"/>
    </row>
    <row r="83" spans="1:36" x14ac:dyDescent="0.2">
      <c r="A83" s="175"/>
      <c r="B83" s="175"/>
      <c r="C83" s="175"/>
      <c r="D83" s="175"/>
      <c r="E83" s="175"/>
      <c r="F83" s="175"/>
      <c r="G83" s="175"/>
      <c r="H83" s="175"/>
      <c r="I83" s="175"/>
      <c r="J83" s="175"/>
      <c r="K83" s="175"/>
      <c r="L83" s="175"/>
      <c r="M83" s="175"/>
      <c r="N83" s="175"/>
      <c r="O83" s="175"/>
      <c r="P83" s="175"/>
      <c r="Q83" s="175"/>
      <c r="R83" s="175"/>
      <c r="S83" s="175"/>
      <c r="T83" s="175"/>
      <c r="U83" s="175"/>
      <c r="V83" s="175"/>
      <c r="W83" s="175"/>
      <c r="X83" s="175"/>
      <c r="Y83" s="175"/>
      <c r="Z83" s="175"/>
      <c r="AA83" s="175"/>
      <c r="AB83" s="175"/>
      <c r="AC83" s="175"/>
      <c r="AD83" s="175"/>
      <c r="AE83" s="175"/>
      <c r="AF83" s="175"/>
      <c r="AG83" s="175"/>
      <c r="AH83" s="175"/>
      <c r="AI83" s="175"/>
      <c r="AJ83" s="175"/>
    </row>
    <row r="84" spans="1:36" x14ac:dyDescent="0.2">
      <c r="A84" s="175"/>
      <c r="B84" s="175"/>
      <c r="C84" s="175"/>
      <c r="D84" s="175"/>
      <c r="E84" s="175"/>
      <c r="F84" s="175"/>
      <c r="G84" s="175"/>
      <c r="H84" s="175"/>
      <c r="I84" s="175"/>
      <c r="J84" s="175"/>
      <c r="K84" s="175"/>
      <c r="L84" s="175"/>
      <c r="M84" s="175"/>
      <c r="N84" s="175"/>
      <c r="O84" s="175"/>
      <c r="P84" s="175"/>
      <c r="Q84" s="175"/>
      <c r="R84" s="175"/>
      <c r="S84" s="175"/>
      <c r="T84" s="175"/>
      <c r="U84" s="175"/>
      <c r="V84" s="175"/>
      <c r="W84" s="175"/>
      <c r="X84" s="175"/>
      <c r="Y84" s="175"/>
      <c r="Z84" s="175"/>
      <c r="AA84" s="175"/>
      <c r="AB84" s="175"/>
      <c r="AC84" s="175"/>
      <c r="AD84" s="175"/>
      <c r="AE84" s="175"/>
      <c r="AF84" s="175"/>
      <c r="AG84" s="175"/>
      <c r="AH84" s="175"/>
      <c r="AI84" s="175"/>
      <c r="AJ84" s="175"/>
    </row>
    <row r="85" spans="1:36" x14ac:dyDescent="0.2">
      <c r="A85" s="175"/>
      <c r="B85" s="175"/>
      <c r="C85" s="175"/>
      <c r="D85" s="175"/>
      <c r="E85" s="175"/>
      <c r="F85" s="175"/>
      <c r="G85" s="175"/>
      <c r="H85" s="175"/>
      <c r="I85" s="175"/>
      <c r="J85" s="175"/>
      <c r="K85" s="175"/>
      <c r="L85" s="175"/>
      <c r="M85" s="175"/>
      <c r="N85" s="175"/>
      <c r="O85" s="175"/>
      <c r="P85" s="175"/>
      <c r="Q85" s="175"/>
      <c r="R85" s="175"/>
      <c r="S85" s="175"/>
      <c r="T85" s="175"/>
      <c r="U85" s="175"/>
      <c r="V85" s="175"/>
      <c r="W85" s="175"/>
      <c r="X85" s="175"/>
      <c r="Y85" s="175"/>
      <c r="Z85" s="175"/>
      <c r="AA85" s="175"/>
      <c r="AB85" s="175"/>
      <c r="AC85" s="175"/>
      <c r="AD85" s="175"/>
      <c r="AE85" s="175"/>
      <c r="AF85" s="175"/>
      <c r="AG85" s="175"/>
      <c r="AH85" s="175"/>
      <c r="AI85" s="175"/>
      <c r="AJ85" s="175"/>
    </row>
    <row r="86" spans="1:36" x14ac:dyDescent="0.2">
      <c r="A86" s="175"/>
      <c r="B86" s="175"/>
      <c r="C86" s="175"/>
      <c r="D86" s="175"/>
      <c r="E86" s="175"/>
      <c r="F86" s="175"/>
      <c r="G86" s="175"/>
      <c r="H86" s="175"/>
      <c r="I86" s="175"/>
      <c r="J86" s="175"/>
      <c r="K86" s="175"/>
      <c r="L86" s="175"/>
      <c r="M86" s="175"/>
      <c r="N86" s="175"/>
      <c r="O86" s="175"/>
      <c r="P86" s="175"/>
      <c r="Q86" s="175"/>
      <c r="R86" s="175"/>
      <c r="S86" s="175"/>
      <c r="T86" s="175"/>
      <c r="U86" s="175"/>
      <c r="V86" s="175"/>
      <c r="W86" s="175"/>
      <c r="X86" s="175"/>
      <c r="Y86" s="175"/>
      <c r="Z86" s="175"/>
      <c r="AA86" s="175"/>
      <c r="AB86" s="175"/>
      <c r="AC86" s="175"/>
      <c r="AD86" s="175"/>
      <c r="AE86" s="175"/>
      <c r="AF86" s="175"/>
      <c r="AG86" s="175"/>
      <c r="AH86" s="175"/>
      <c r="AI86" s="175"/>
      <c r="AJ86" s="175"/>
    </row>
    <row r="87" spans="1:36" x14ac:dyDescent="0.2">
      <c r="A87" s="175"/>
      <c r="B87" s="175"/>
      <c r="C87" s="175"/>
      <c r="D87" s="175"/>
      <c r="E87" s="175"/>
      <c r="F87" s="175"/>
      <c r="G87" s="175"/>
      <c r="H87" s="175"/>
      <c r="I87" s="175"/>
      <c r="J87" s="175"/>
      <c r="K87" s="175"/>
      <c r="L87" s="175"/>
      <c r="M87" s="175"/>
      <c r="N87" s="175"/>
      <c r="O87" s="175"/>
      <c r="P87" s="175"/>
      <c r="Q87" s="175"/>
      <c r="R87" s="175"/>
      <c r="S87" s="175"/>
      <c r="T87" s="175"/>
      <c r="U87" s="175"/>
      <c r="V87" s="175"/>
      <c r="W87" s="175"/>
      <c r="X87" s="175"/>
      <c r="Y87" s="175"/>
      <c r="Z87" s="175"/>
      <c r="AA87" s="175"/>
      <c r="AB87" s="175"/>
      <c r="AC87" s="175"/>
      <c r="AD87" s="175"/>
      <c r="AE87" s="175"/>
      <c r="AF87" s="175"/>
      <c r="AG87" s="175"/>
      <c r="AH87" s="175"/>
      <c r="AI87" s="175"/>
      <c r="AJ87" s="175"/>
    </row>
    <row r="88" spans="1:36" x14ac:dyDescent="0.2">
      <c r="A88" s="175"/>
      <c r="B88" s="175"/>
      <c r="C88" s="175"/>
      <c r="D88" s="175"/>
      <c r="E88" s="175"/>
      <c r="F88" s="175"/>
      <c r="G88" s="175"/>
      <c r="H88" s="175"/>
      <c r="I88" s="175"/>
      <c r="J88" s="175"/>
      <c r="K88" s="175"/>
      <c r="L88" s="175"/>
      <c r="M88" s="175"/>
      <c r="N88" s="175"/>
      <c r="O88" s="175"/>
      <c r="P88" s="175"/>
      <c r="Q88" s="175"/>
      <c r="R88" s="175"/>
      <c r="S88" s="175"/>
      <c r="T88" s="175"/>
      <c r="U88" s="175"/>
      <c r="V88" s="175"/>
      <c r="W88" s="175"/>
      <c r="X88" s="175"/>
      <c r="Y88" s="175"/>
      <c r="Z88" s="175"/>
      <c r="AA88" s="175"/>
      <c r="AB88" s="175"/>
      <c r="AC88" s="175"/>
      <c r="AD88" s="175"/>
      <c r="AE88" s="175"/>
      <c r="AF88" s="175"/>
      <c r="AG88" s="175"/>
      <c r="AH88" s="175"/>
      <c r="AI88" s="175"/>
      <c r="AJ88" s="175"/>
    </row>
    <row r="89" spans="1:36" x14ac:dyDescent="0.2">
      <c r="A89" s="175"/>
      <c r="B89" s="175"/>
      <c r="C89" s="175"/>
      <c r="D89" s="175"/>
      <c r="E89" s="175"/>
      <c r="F89" s="175"/>
      <c r="G89" s="175"/>
      <c r="H89" s="175"/>
      <c r="I89" s="175"/>
      <c r="J89" s="175"/>
      <c r="K89" s="175"/>
      <c r="L89" s="175"/>
      <c r="M89" s="175"/>
      <c r="N89" s="175"/>
      <c r="O89" s="175"/>
      <c r="P89" s="175"/>
      <c r="Q89" s="175"/>
      <c r="R89" s="175"/>
      <c r="S89" s="175"/>
      <c r="T89" s="175"/>
      <c r="U89" s="175"/>
      <c r="V89" s="175"/>
      <c r="W89" s="175"/>
      <c r="X89" s="175"/>
      <c r="Y89" s="175"/>
      <c r="Z89" s="175"/>
      <c r="AA89" s="175"/>
      <c r="AB89" s="175"/>
      <c r="AC89" s="175"/>
      <c r="AD89" s="175"/>
      <c r="AE89" s="175"/>
      <c r="AF89" s="175"/>
      <c r="AG89" s="175"/>
      <c r="AH89" s="175"/>
      <c r="AI89" s="175"/>
      <c r="AJ89" s="175"/>
    </row>
    <row r="90" spans="1:36" x14ac:dyDescent="0.2">
      <c r="A90" s="175"/>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row>
    <row r="91" spans="1:36" x14ac:dyDescent="0.2">
      <c r="A91" s="175"/>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row>
    <row r="92" spans="1:36" x14ac:dyDescent="0.2">
      <c r="A92" s="175"/>
      <c r="B92" s="175"/>
      <c r="C92" s="175"/>
      <c r="D92" s="175"/>
      <c r="E92" s="175"/>
      <c r="F92" s="175"/>
      <c r="G92" s="175"/>
      <c r="H92" s="175"/>
      <c r="I92" s="175"/>
      <c r="J92" s="175"/>
      <c r="K92" s="175"/>
      <c r="L92" s="175"/>
      <c r="M92" s="175"/>
      <c r="N92" s="175"/>
      <c r="O92" s="175"/>
      <c r="P92" s="175"/>
      <c r="Q92" s="175"/>
      <c r="R92" s="175"/>
      <c r="S92" s="175"/>
      <c r="T92" s="175"/>
      <c r="U92" s="175"/>
      <c r="V92" s="175"/>
      <c r="W92" s="175"/>
      <c r="X92" s="175"/>
      <c r="Y92" s="175"/>
      <c r="Z92" s="175"/>
      <c r="AA92" s="175"/>
      <c r="AB92" s="175"/>
      <c r="AC92" s="175"/>
      <c r="AD92" s="175"/>
      <c r="AE92" s="175"/>
      <c r="AF92" s="175"/>
      <c r="AG92" s="175"/>
      <c r="AH92" s="175"/>
      <c r="AI92" s="175"/>
      <c r="AJ92" s="175"/>
    </row>
    <row r="93" spans="1:36" x14ac:dyDescent="0.2">
      <c r="A93" s="175"/>
      <c r="B93" s="175"/>
    </row>
  </sheetData>
  <mergeCells count="4">
    <mergeCell ref="A1:B1"/>
    <mergeCell ref="A6:B6"/>
    <mergeCell ref="A11:B11"/>
    <mergeCell ref="A17:B17"/>
  </mergeCells>
  <hyperlinks>
    <hyperlink ref="B16" r:id="rId1"/>
    <hyperlink ref="B13" r:id="rId2"/>
  </hyperlinks>
  <pageMargins left="0.7" right="0.7" top="0.75" bottom="0.75" header="0.3" footer="0.3"/>
  <pageSetup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97"/>
  <sheetViews>
    <sheetView showGridLines="0" topLeftCell="B1" zoomScaleNormal="100" workbookViewId="0">
      <selection activeCell="B2" sqref="B2"/>
    </sheetView>
  </sheetViews>
  <sheetFormatPr defaultColWidth="9.33203125" defaultRowHeight="15" x14ac:dyDescent="0.2"/>
  <cols>
    <col min="1" max="1" width="4.5" style="20" customWidth="1"/>
    <col min="2" max="2" width="11.33203125" style="22" customWidth="1"/>
    <col min="3" max="3" width="128" style="21" customWidth="1"/>
    <col min="4" max="16384" width="9.33203125" style="20"/>
  </cols>
  <sheetData>
    <row r="1" spans="2:3" x14ac:dyDescent="0.2">
      <c r="B1" s="22" t="s">
        <v>1581</v>
      </c>
    </row>
    <row r="3" spans="2:3" ht="22.5" customHeight="1" x14ac:dyDescent="0.2">
      <c r="B3" s="22" t="s">
        <v>1573</v>
      </c>
    </row>
    <row r="4" spans="2:3" ht="41.25" customHeight="1" x14ac:dyDescent="0.2">
      <c r="C4" s="21" t="s">
        <v>1643</v>
      </c>
    </row>
    <row r="5" spans="2:3" ht="41.25" customHeight="1" x14ac:dyDescent="0.2">
      <c r="C5" s="172" t="s">
        <v>1582</v>
      </c>
    </row>
    <row r="6" spans="2:3" ht="41.25" customHeight="1" x14ac:dyDescent="0.2">
      <c r="C6" s="172" t="s">
        <v>1644</v>
      </c>
    </row>
    <row r="7" spans="2:3" ht="41.25" customHeight="1" x14ac:dyDescent="0.2">
      <c r="C7" s="172" t="s">
        <v>1648</v>
      </c>
    </row>
    <row r="8" spans="2:3" ht="27.75" customHeight="1" x14ac:dyDescent="0.2">
      <c r="C8" s="172" t="s">
        <v>1646</v>
      </c>
    </row>
    <row r="9" spans="2:3" ht="41.25" customHeight="1" x14ac:dyDescent="0.2">
      <c r="C9" s="172" t="s">
        <v>1649</v>
      </c>
    </row>
    <row r="10" spans="2:3" ht="52.5" customHeight="1" x14ac:dyDescent="0.2">
      <c r="C10" s="172" t="s">
        <v>1645</v>
      </c>
    </row>
    <row r="11" spans="2:3" ht="41.25" customHeight="1" x14ac:dyDescent="0.2">
      <c r="C11" s="172" t="s">
        <v>1650</v>
      </c>
    </row>
    <row r="12" spans="2:3" ht="41.25" customHeight="1" x14ac:dyDescent="0.2">
      <c r="C12" s="172" t="s">
        <v>1574</v>
      </c>
    </row>
    <row r="13" spans="2:3" ht="15.75" thickBot="1" x14ac:dyDescent="0.25">
      <c r="B13" s="183"/>
      <c r="C13" s="184"/>
    </row>
    <row r="14" spans="2:3" ht="16.5" thickTop="1" thickBot="1" x14ac:dyDescent="0.25">
      <c r="B14" s="183" t="s">
        <v>1592</v>
      </c>
      <c r="C14" s="184"/>
    </row>
    <row r="15" spans="2:3" ht="15.75" thickTop="1" x14ac:dyDescent="0.2"/>
    <row r="16" spans="2:3" x14ac:dyDescent="0.2">
      <c r="B16" s="22" t="s">
        <v>1594</v>
      </c>
      <c r="C16" s="24"/>
    </row>
    <row r="17" spans="2:3" x14ac:dyDescent="0.2">
      <c r="C17" s="20"/>
    </row>
    <row r="18" spans="2:3" x14ac:dyDescent="0.2">
      <c r="B18" s="22" t="s">
        <v>1595</v>
      </c>
      <c r="C18" s="20"/>
    </row>
    <row r="19" spans="2:3" ht="14.25" x14ac:dyDescent="0.2">
      <c r="B19" s="20"/>
      <c r="C19" s="20"/>
    </row>
    <row r="20" spans="2:3" ht="30" x14ac:dyDescent="0.2">
      <c r="B20" s="171">
        <v>1</v>
      </c>
      <c r="C20" s="23" t="s">
        <v>1583</v>
      </c>
    </row>
    <row r="21" spans="2:3" x14ac:dyDescent="0.2">
      <c r="B21" s="171"/>
      <c r="C21" s="20"/>
    </row>
    <row r="22" spans="2:3" x14ac:dyDescent="0.2">
      <c r="B22" s="171"/>
      <c r="C22" s="20"/>
    </row>
    <row r="23" spans="2:3" x14ac:dyDescent="0.2">
      <c r="B23" s="171"/>
      <c r="C23" s="20"/>
    </row>
    <row r="24" spans="2:3" x14ac:dyDescent="0.2">
      <c r="B24" s="171"/>
      <c r="C24" s="20"/>
    </row>
    <row r="25" spans="2:3" x14ac:dyDescent="0.2">
      <c r="B25" s="171"/>
      <c r="C25" s="20"/>
    </row>
    <row r="26" spans="2:3" x14ac:dyDescent="0.2">
      <c r="B26" s="171"/>
      <c r="C26" s="20"/>
    </row>
    <row r="27" spans="2:3" x14ac:dyDescent="0.2">
      <c r="B27" s="171"/>
      <c r="C27" s="20"/>
    </row>
    <row r="28" spans="2:3" x14ac:dyDescent="0.2">
      <c r="B28" s="171"/>
      <c r="C28" s="20"/>
    </row>
    <row r="29" spans="2:3" x14ac:dyDescent="0.2">
      <c r="B29" s="171"/>
      <c r="C29" s="20"/>
    </row>
    <row r="30" spans="2:3" x14ac:dyDescent="0.2">
      <c r="B30" s="171"/>
      <c r="C30" s="20"/>
    </row>
    <row r="31" spans="2:3" x14ac:dyDescent="0.2">
      <c r="B31" s="171"/>
      <c r="C31" s="20"/>
    </row>
    <row r="32" spans="2:3" x14ac:dyDescent="0.2">
      <c r="B32" s="171"/>
      <c r="C32" s="20"/>
    </row>
    <row r="33" spans="2:3" x14ac:dyDescent="0.2">
      <c r="B33" s="171"/>
    </row>
    <row r="34" spans="2:3" ht="45" x14ac:dyDescent="0.2">
      <c r="B34" s="171">
        <v>2</v>
      </c>
      <c r="C34" s="23" t="s">
        <v>1585</v>
      </c>
    </row>
    <row r="35" spans="2:3" x14ac:dyDescent="0.2">
      <c r="B35" s="171"/>
    </row>
    <row r="36" spans="2:3" x14ac:dyDescent="0.2">
      <c r="B36" s="171"/>
    </row>
    <row r="37" spans="2:3" x14ac:dyDescent="0.2">
      <c r="B37" s="171"/>
    </row>
    <row r="38" spans="2:3" x14ac:dyDescent="0.2">
      <c r="B38" s="171"/>
    </row>
    <row r="39" spans="2:3" x14ac:dyDescent="0.2">
      <c r="B39" s="171"/>
    </row>
    <row r="40" spans="2:3" x14ac:dyDescent="0.2">
      <c r="B40" s="171"/>
    </row>
    <row r="41" spans="2:3" x14ac:dyDescent="0.2">
      <c r="B41" s="171"/>
    </row>
    <row r="42" spans="2:3" x14ac:dyDescent="0.2">
      <c r="B42" s="171"/>
    </row>
    <row r="43" spans="2:3" x14ac:dyDescent="0.2">
      <c r="B43" s="171"/>
    </row>
    <row r="44" spans="2:3" x14ac:dyDescent="0.2">
      <c r="B44" s="171"/>
    </row>
    <row r="45" spans="2:3" x14ac:dyDescent="0.2">
      <c r="B45" s="171"/>
    </row>
    <row r="46" spans="2:3" x14ac:dyDescent="0.2">
      <c r="B46" s="171"/>
    </row>
    <row r="47" spans="2:3" ht="30" x14ac:dyDescent="0.2">
      <c r="B47" s="171">
        <v>3</v>
      </c>
      <c r="C47" s="23" t="s">
        <v>1584</v>
      </c>
    </row>
    <row r="48" spans="2:3" x14ac:dyDescent="0.2">
      <c r="C48" s="20"/>
    </row>
    <row r="50" spans="2:3" x14ac:dyDescent="0.2">
      <c r="C50" s="20"/>
    </row>
    <row r="55" spans="2:3" x14ac:dyDescent="0.2">
      <c r="C55" s="20"/>
    </row>
    <row r="58" spans="2:3" x14ac:dyDescent="0.2">
      <c r="B58" s="22" t="s">
        <v>1588</v>
      </c>
    </row>
    <row r="60" spans="2:3" x14ac:dyDescent="0.2">
      <c r="C60" s="22" t="s">
        <v>1586</v>
      </c>
    </row>
    <row r="62" spans="2:3" ht="28.5" x14ac:dyDescent="0.2">
      <c r="C62" s="21" t="s">
        <v>1587</v>
      </c>
    </row>
    <row r="63" spans="2:3" ht="14.25" x14ac:dyDescent="0.2">
      <c r="B63" s="20"/>
      <c r="C63" s="20"/>
    </row>
    <row r="64" spans="2:3" ht="14.25" x14ac:dyDescent="0.2">
      <c r="B64" s="20"/>
      <c r="C64" s="20"/>
    </row>
    <row r="66" spans="2:3" ht="14.25" x14ac:dyDescent="0.2">
      <c r="B66" s="20"/>
      <c r="C66" s="20"/>
    </row>
    <row r="78" spans="2:3" x14ac:dyDescent="0.2">
      <c r="B78" s="22" t="s">
        <v>1290</v>
      </c>
    </row>
    <row r="80" spans="2:3" ht="28.5" x14ac:dyDescent="0.2">
      <c r="C80" s="21" t="s">
        <v>1651</v>
      </c>
    </row>
    <row r="82" spans="3:3" ht="28.5" x14ac:dyDescent="0.2">
      <c r="C82" s="21" t="s">
        <v>1652</v>
      </c>
    </row>
    <row r="84" spans="3:3" x14ac:dyDescent="0.2">
      <c r="C84" s="21" t="s">
        <v>1589</v>
      </c>
    </row>
    <row r="102" spans="2:3" ht="15.75" thickBot="1" x14ac:dyDescent="0.25">
      <c r="B102" s="183"/>
      <c r="C102" s="184"/>
    </row>
    <row r="103" spans="2:3" ht="16.5" thickTop="1" thickBot="1" x14ac:dyDescent="0.25">
      <c r="B103" s="183" t="s">
        <v>1591</v>
      </c>
      <c r="C103" s="184"/>
    </row>
    <row r="104" spans="2:3" ht="15.75" thickTop="1" x14ac:dyDescent="0.2"/>
    <row r="105" spans="2:3" x14ac:dyDescent="0.2">
      <c r="B105" s="22" t="s">
        <v>1593</v>
      </c>
    </row>
    <row r="107" spans="2:3" x14ac:dyDescent="0.2">
      <c r="B107" s="255" t="s">
        <v>1653</v>
      </c>
      <c r="C107" s="255"/>
    </row>
    <row r="109" spans="2:3" ht="45" x14ac:dyDescent="0.2">
      <c r="B109" s="171">
        <v>1</v>
      </c>
      <c r="C109" s="23" t="s">
        <v>1647</v>
      </c>
    </row>
    <row r="120" spans="2:3" ht="30" x14ac:dyDescent="0.2">
      <c r="B120" s="22">
        <v>2</v>
      </c>
      <c r="C120" s="23" t="s">
        <v>1641</v>
      </c>
    </row>
    <row r="121" spans="2:3" x14ac:dyDescent="0.2">
      <c r="C121" s="23"/>
    </row>
    <row r="122" spans="2:3" x14ac:dyDescent="0.2">
      <c r="C122" s="23"/>
    </row>
    <row r="123" spans="2:3" x14ac:dyDescent="0.2">
      <c r="C123" s="23"/>
    </row>
    <row r="124" spans="2:3" x14ac:dyDescent="0.2">
      <c r="C124" s="23"/>
    </row>
    <row r="125" spans="2:3" x14ac:dyDescent="0.2">
      <c r="C125" s="23"/>
    </row>
    <row r="126" spans="2:3" x14ac:dyDescent="0.2">
      <c r="C126" s="23"/>
    </row>
    <row r="127" spans="2:3" x14ac:dyDescent="0.2">
      <c r="C127" s="23"/>
    </row>
    <row r="128" spans="2:3" x14ac:dyDescent="0.2">
      <c r="C128" s="23"/>
    </row>
    <row r="129" spans="2:3" x14ac:dyDescent="0.2">
      <c r="C129" s="23"/>
    </row>
    <row r="130" spans="2:3" x14ac:dyDescent="0.2">
      <c r="C130" s="23"/>
    </row>
    <row r="131" spans="2:3" x14ac:dyDescent="0.2">
      <c r="C131" s="23"/>
    </row>
    <row r="132" spans="2:3" x14ac:dyDescent="0.2">
      <c r="C132" s="23"/>
    </row>
    <row r="133" spans="2:3" x14ac:dyDescent="0.2">
      <c r="C133" s="23"/>
    </row>
    <row r="134" spans="2:3" ht="75" x14ac:dyDescent="0.2">
      <c r="C134" s="23" t="s">
        <v>1642</v>
      </c>
    </row>
    <row r="135" spans="2:3" x14ac:dyDescent="0.2">
      <c r="C135" s="23"/>
    </row>
    <row r="136" spans="2:3" ht="30" x14ac:dyDescent="0.2">
      <c r="B136" s="171">
        <v>3</v>
      </c>
      <c r="C136" s="23" t="s">
        <v>1590</v>
      </c>
    </row>
    <row r="138" spans="2:3" x14ac:dyDescent="0.2">
      <c r="B138" s="22" t="s">
        <v>1596</v>
      </c>
    </row>
    <row r="140" spans="2:3" ht="105.75" customHeight="1" x14ac:dyDescent="0.2">
      <c r="C140" s="21" t="s">
        <v>1654</v>
      </c>
    </row>
    <row r="141" spans="2:3" x14ac:dyDescent="0.2">
      <c r="B141" s="22" t="s">
        <v>1597</v>
      </c>
    </row>
    <row r="142" spans="2:3" x14ac:dyDescent="0.2">
      <c r="C142" s="21" t="s">
        <v>1598</v>
      </c>
    </row>
    <row r="144" spans="2:3" ht="28.5" x14ac:dyDescent="0.2">
      <c r="C144" s="21" t="s">
        <v>1599</v>
      </c>
    </row>
    <row r="158" spans="2:3" ht="15.75" thickBot="1" x14ac:dyDescent="0.25">
      <c r="B158" s="183"/>
      <c r="C158" s="184"/>
    </row>
    <row r="159" spans="2:3" ht="16.5" thickTop="1" thickBot="1" x14ac:dyDescent="0.25">
      <c r="B159" s="183" t="s">
        <v>1601</v>
      </c>
      <c r="C159" s="184"/>
    </row>
    <row r="160" spans="2:3" ht="15.75" thickTop="1" x14ac:dyDescent="0.2"/>
    <row r="161" spans="2:3" ht="28.5" x14ac:dyDescent="0.2">
      <c r="C161" s="185" t="s">
        <v>1655</v>
      </c>
    </row>
    <row r="162" spans="2:3" x14ac:dyDescent="0.2">
      <c r="C162" s="186" t="s">
        <v>1656</v>
      </c>
    </row>
    <row r="163" spans="2:3" x14ac:dyDescent="0.2">
      <c r="C163" s="186" t="s">
        <v>1604</v>
      </c>
    </row>
    <row r="164" spans="2:3" x14ac:dyDescent="0.2">
      <c r="C164" s="186" t="s">
        <v>1605</v>
      </c>
    </row>
    <row r="165" spans="2:3" x14ac:dyDescent="0.2">
      <c r="C165" s="186" t="s">
        <v>1606</v>
      </c>
    </row>
    <row r="166" spans="2:3" x14ac:dyDescent="0.2">
      <c r="C166" s="186" t="s">
        <v>1607</v>
      </c>
    </row>
    <row r="167" spans="2:3" x14ac:dyDescent="0.2">
      <c r="C167" s="186" t="s">
        <v>1608</v>
      </c>
    </row>
    <row r="168" spans="2:3" x14ac:dyDescent="0.2">
      <c r="C168" s="186" t="s">
        <v>1657</v>
      </c>
    </row>
    <row r="169" spans="2:3" x14ac:dyDescent="0.2">
      <c r="C169" s="186"/>
    </row>
    <row r="170" spans="2:3" x14ac:dyDescent="0.2">
      <c r="C170" s="185" t="s">
        <v>1640</v>
      </c>
    </row>
    <row r="171" spans="2:3" x14ac:dyDescent="0.2">
      <c r="C171" s="185"/>
    </row>
    <row r="172" spans="2:3" s="21" customFormat="1" ht="57" x14ac:dyDescent="0.2">
      <c r="B172" s="23"/>
      <c r="C172" s="187" t="s">
        <v>1603</v>
      </c>
    </row>
    <row r="173" spans="2:3" x14ac:dyDescent="0.2">
      <c r="C173" s="23" t="s">
        <v>1602</v>
      </c>
    </row>
    <row r="174" spans="2:3" ht="15.75" thickBot="1" x14ac:dyDescent="0.25"/>
    <row r="175" spans="2:3" ht="18.75" thickBot="1" x14ac:dyDescent="0.25">
      <c r="C175" s="98" t="s">
        <v>1572</v>
      </c>
    </row>
    <row r="176" spans="2:3" x14ac:dyDescent="0.2">
      <c r="C176" s="96"/>
    </row>
    <row r="177" spans="3:3" ht="86.25" x14ac:dyDescent="0.2">
      <c r="C177" s="97" t="s">
        <v>1552</v>
      </c>
    </row>
    <row r="178" spans="3:3" x14ac:dyDescent="0.2">
      <c r="C178" s="97"/>
    </row>
    <row r="179" spans="3:3" ht="57.75" x14ac:dyDescent="0.2">
      <c r="C179" s="97" t="s">
        <v>1551</v>
      </c>
    </row>
    <row r="180" spans="3:3" x14ac:dyDescent="0.2">
      <c r="C180" s="97"/>
    </row>
    <row r="181" spans="3:3" ht="100.5" x14ac:dyDescent="0.2">
      <c r="C181" s="97" t="s">
        <v>1550</v>
      </c>
    </row>
    <row r="182" spans="3:3" x14ac:dyDescent="0.2">
      <c r="C182" s="96"/>
    </row>
    <row r="183" spans="3:3" ht="57.75" x14ac:dyDescent="0.2">
      <c r="C183" s="97" t="s">
        <v>1549</v>
      </c>
    </row>
    <row r="184" spans="3:3" x14ac:dyDescent="0.2">
      <c r="C184" s="96"/>
    </row>
    <row r="185" spans="3:3" ht="29.25" x14ac:dyDescent="0.2">
      <c r="C185" s="97" t="s">
        <v>1548</v>
      </c>
    </row>
    <row r="186" spans="3:3" ht="15.75" thickBot="1" x14ac:dyDescent="0.25">
      <c r="C186" s="96"/>
    </row>
    <row r="187" spans="3:3" ht="18.75" thickBot="1" x14ac:dyDescent="0.25">
      <c r="C187" s="98" t="s">
        <v>1558</v>
      </c>
    </row>
    <row r="189" spans="3:3" ht="43.5" x14ac:dyDescent="0.2">
      <c r="C189" s="23" t="s">
        <v>1557</v>
      </c>
    </row>
    <row r="190" spans="3:3" x14ac:dyDescent="0.2">
      <c r="C190" s="23"/>
    </row>
    <row r="191" spans="3:3" ht="57.75" x14ac:dyDescent="0.2">
      <c r="C191" s="23" t="s">
        <v>1556</v>
      </c>
    </row>
    <row r="192" spans="3:3" x14ac:dyDescent="0.2">
      <c r="C192" s="23"/>
    </row>
    <row r="193" spans="3:3" ht="57.75" x14ac:dyDescent="0.2">
      <c r="C193" s="23" t="s">
        <v>1555</v>
      </c>
    </row>
    <row r="195" spans="3:3" ht="86.25" x14ac:dyDescent="0.2">
      <c r="C195" s="23" t="s">
        <v>1554</v>
      </c>
    </row>
    <row r="196" spans="3:3" x14ac:dyDescent="0.2">
      <c r="C196" s="23"/>
    </row>
    <row r="197" spans="3:3" ht="86.25" x14ac:dyDescent="0.2">
      <c r="C197" s="23" t="s">
        <v>1553</v>
      </c>
    </row>
  </sheetData>
  <mergeCells count="1">
    <mergeCell ref="B107:C107"/>
  </mergeCells>
  <pageMargins left="0.25" right="0.25" top="0.69" bottom="0.61" header="0.3" footer="0.3"/>
  <pageSetup scale="70" orientation="landscape" r:id="rId1"/>
  <headerFooter>
    <oddHeader>&amp;C&amp;"Arial,Regular"&amp;12FFIEC  Cybersecurity Assessment Tool (CAT) Instructions</oddHeader>
    <oddFooter>&amp;C&amp;"Arial,Regular"Page &amp;P of &amp;N</oddFooter>
  </headerFooter>
  <rowBreaks count="7" manualBreakCount="7">
    <brk id="12" max="16383" man="1"/>
    <brk id="57" max="16383" man="1"/>
    <brk id="101" max="16383" man="1"/>
    <brk id="136" max="16383" man="1"/>
    <brk id="173" max="16383" man="1"/>
    <brk id="174" max="16383" man="1"/>
    <brk id="185"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J89"/>
  <sheetViews>
    <sheetView zoomScale="90" zoomScaleNormal="90" workbookViewId="0">
      <pane xSplit="2" ySplit="1" topLeftCell="C2" activePane="bottomRight" state="frozen"/>
      <selection pane="topRight" activeCell="C1" sqref="C1"/>
      <selection pane="bottomLeft" activeCell="A2" sqref="A2"/>
      <selection pane="bottomRight"/>
    </sheetView>
  </sheetViews>
  <sheetFormatPr defaultColWidth="9.33203125" defaultRowHeight="15.75" outlineLevelRow="1" x14ac:dyDescent="0.2"/>
  <cols>
    <col min="1" max="1" width="35.83203125" style="31" customWidth="1"/>
    <col min="2" max="2" width="21.6640625" style="30" customWidth="1"/>
    <col min="3" max="3" width="15.5" style="29" customWidth="1"/>
    <col min="4" max="4" width="9.5" style="29" customWidth="1"/>
    <col min="5" max="5" width="31.83203125" style="28" customWidth="1"/>
    <col min="6" max="9" width="39" style="28" customWidth="1"/>
    <col min="10" max="10" width="33.83203125" style="27" customWidth="1"/>
    <col min="11" max="16384" width="9.33203125" style="26"/>
  </cols>
  <sheetData>
    <row r="1" spans="1:10" ht="74.25" customHeight="1" x14ac:dyDescent="0.2">
      <c r="A1" s="91" t="s">
        <v>1536</v>
      </c>
      <c r="B1" s="90" t="s">
        <v>1535</v>
      </c>
      <c r="C1" s="170" t="s">
        <v>1534</v>
      </c>
      <c r="D1" s="89"/>
      <c r="E1" s="88" t="s">
        <v>1560</v>
      </c>
      <c r="F1" s="87" t="s">
        <v>1561</v>
      </c>
      <c r="G1" s="86" t="s">
        <v>1562</v>
      </c>
      <c r="H1" s="85" t="s">
        <v>1563</v>
      </c>
      <c r="I1" s="84" t="s">
        <v>1564</v>
      </c>
      <c r="J1" s="82" t="s">
        <v>1166</v>
      </c>
    </row>
    <row r="2" spans="1:10" s="42" customFormat="1" ht="43.5" customHeight="1" x14ac:dyDescent="0.2">
      <c r="A2" s="83" t="s">
        <v>1533</v>
      </c>
      <c r="B2" s="99" t="str">
        <f>IF(COUNTA(C3:C16)&lt;14,"Incomplete",IF(C2&lt;1.5,"Least",IF(C2&lt;2.5,"Minimal",IF(C2&lt;3.5,"Moderate",IF(C2&lt;4.5,"Significant","Most")))))</f>
        <v>Incomplete</v>
      </c>
      <c r="C2" s="100">
        <f>(D2/(COUNT(D3:D16)))</f>
        <v>0</v>
      </c>
      <c r="D2" s="49">
        <f>SUM(D3:D16)</f>
        <v>0</v>
      </c>
      <c r="E2" s="66" t="s">
        <v>1565</v>
      </c>
      <c r="F2" s="65" t="s">
        <v>1566</v>
      </c>
      <c r="G2" s="64" t="s">
        <v>1567</v>
      </c>
      <c r="H2" s="63" t="s">
        <v>1568</v>
      </c>
      <c r="I2" s="62" t="s">
        <v>1569</v>
      </c>
      <c r="J2" s="82"/>
    </row>
    <row r="3" spans="1:10" ht="70.5" customHeight="1" outlineLevel="1" x14ac:dyDescent="0.2">
      <c r="A3" s="258" t="s">
        <v>1532</v>
      </c>
      <c r="B3" s="258"/>
      <c r="C3" s="169"/>
      <c r="D3" s="101">
        <f t="shared" ref="D3:D15" si="0">IF(C3="Least",1,IF(C3="Minimal",2,IF(C3="Moderate",3,IF(C3="Significant",4,IF(C3="Most",5,0)))))</f>
        <v>0</v>
      </c>
      <c r="E3" s="60" t="s">
        <v>1531</v>
      </c>
      <c r="F3" s="61" t="s">
        <v>1530</v>
      </c>
      <c r="G3" s="60" t="s">
        <v>1529</v>
      </c>
      <c r="H3" s="60" t="s">
        <v>1528</v>
      </c>
      <c r="I3" s="60" t="s">
        <v>1527</v>
      </c>
    </row>
    <row r="4" spans="1:10" ht="68.25" customHeight="1" outlineLevel="1" x14ac:dyDescent="0.2">
      <c r="A4" s="259" t="s">
        <v>1526</v>
      </c>
      <c r="B4" s="259"/>
      <c r="C4" s="169"/>
      <c r="D4" s="101">
        <f t="shared" si="0"/>
        <v>0</v>
      </c>
      <c r="E4" s="60" t="s">
        <v>1525</v>
      </c>
      <c r="F4" s="61" t="s">
        <v>1524</v>
      </c>
      <c r="G4" s="60" t="s">
        <v>1523</v>
      </c>
      <c r="H4" s="60" t="s">
        <v>1522</v>
      </c>
      <c r="I4" s="60" t="s">
        <v>1521</v>
      </c>
    </row>
    <row r="5" spans="1:10" ht="110.25" customHeight="1" outlineLevel="1" x14ac:dyDescent="0.2">
      <c r="A5" s="257" t="s">
        <v>1520</v>
      </c>
      <c r="B5" s="257"/>
      <c r="C5" s="169"/>
      <c r="D5" s="101">
        <f t="shared" si="0"/>
        <v>0</v>
      </c>
      <c r="E5" s="60" t="s">
        <v>1519</v>
      </c>
      <c r="F5" s="61" t="s">
        <v>1518</v>
      </c>
      <c r="G5" s="60" t="s">
        <v>1517</v>
      </c>
      <c r="H5" s="60" t="s">
        <v>1516</v>
      </c>
      <c r="I5" s="60" t="s">
        <v>1515</v>
      </c>
    </row>
    <row r="6" spans="1:10" ht="114" customHeight="1" outlineLevel="1" x14ac:dyDescent="0.2">
      <c r="A6" s="258" t="s">
        <v>1514</v>
      </c>
      <c r="B6" s="258"/>
      <c r="C6" s="169"/>
      <c r="D6" s="101">
        <f t="shared" si="0"/>
        <v>0</v>
      </c>
      <c r="E6" s="60" t="s">
        <v>1513</v>
      </c>
      <c r="F6" s="61" t="s">
        <v>1512</v>
      </c>
      <c r="G6" s="60" t="s">
        <v>1511</v>
      </c>
      <c r="H6" s="60" t="s">
        <v>1510</v>
      </c>
      <c r="I6" s="60" t="s">
        <v>1509</v>
      </c>
    </row>
    <row r="7" spans="1:10" ht="141.75" customHeight="1" outlineLevel="1" x14ac:dyDescent="0.2">
      <c r="A7" s="257" t="s">
        <v>1508</v>
      </c>
      <c r="B7" s="257"/>
      <c r="C7" s="169"/>
      <c r="D7" s="101">
        <f t="shared" si="0"/>
        <v>0</v>
      </c>
      <c r="E7" s="60" t="s">
        <v>1507</v>
      </c>
      <c r="F7" s="61" t="s">
        <v>1506</v>
      </c>
      <c r="G7" s="60" t="s">
        <v>1505</v>
      </c>
      <c r="H7" s="60" t="s">
        <v>1504</v>
      </c>
      <c r="I7" s="60" t="s">
        <v>1503</v>
      </c>
    </row>
    <row r="8" spans="1:10" ht="60.75" customHeight="1" outlineLevel="1" x14ac:dyDescent="0.2">
      <c r="A8" s="257" t="s">
        <v>1502</v>
      </c>
      <c r="B8" s="257"/>
      <c r="C8" s="169"/>
      <c r="D8" s="101">
        <f t="shared" si="0"/>
        <v>0</v>
      </c>
      <c r="E8" s="60" t="s">
        <v>1159</v>
      </c>
      <c r="F8" s="61" t="s">
        <v>1501</v>
      </c>
      <c r="G8" s="60" t="s">
        <v>1500</v>
      </c>
      <c r="H8" s="60" t="s">
        <v>1499</v>
      </c>
      <c r="I8" s="60" t="s">
        <v>1498</v>
      </c>
    </row>
    <row r="9" spans="1:10" ht="63.75" customHeight="1" outlineLevel="1" x14ac:dyDescent="0.2">
      <c r="A9" s="257" t="s">
        <v>1497</v>
      </c>
      <c r="B9" s="257"/>
      <c r="C9" s="169"/>
      <c r="D9" s="101">
        <f t="shared" si="0"/>
        <v>0</v>
      </c>
      <c r="E9" s="60" t="s">
        <v>1496</v>
      </c>
      <c r="F9" s="61" t="s">
        <v>1495</v>
      </c>
      <c r="G9" s="60" t="s">
        <v>1494</v>
      </c>
      <c r="H9" s="60" t="s">
        <v>1493</v>
      </c>
      <c r="I9" s="60" t="s">
        <v>1492</v>
      </c>
    </row>
    <row r="10" spans="1:10" ht="63.75" customHeight="1" outlineLevel="1" x14ac:dyDescent="0.2">
      <c r="A10" s="257" t="s">
        <v>1491</v>
      </c>
      <c r="B10" s="257"/>
      <c r="C10" s="169"/>
      <c r="D10" s="101">
        <f t="shared" si="0"/>
        <v>0</v>
      </c>
      <c r="E10" s="60" t="s">
        <v>1490</v>
      </c>
      <c r="F10" s="61" t="s">
        <v>1489</v>
      </c>
      <c r="G10" s="60" t="s">
        <v>1488</v>
      </c>
      <c r="H10" s="60" t="s">
        <v>1487</v>
      </c>
      <c r="I10" s="60" t="s">
        <v>1486</v>
      </c>
    </row>
    <row r="11" spans="1:10" ht="108" customHeight="1" outlineLevel="1" x14ac:dyDescent="0.2">
      <c r="A11" s="257" t="s">
        <v>1485</v>
      </c>
      <c r="B11" s="257"/>
      <c r="C11" s="169"/>
      <c r="D11" s="101">
        <f t="shared" si="0"/>
        <v>0</v>
      </c>
      <c r="E11" s="60" t="s">
        <v>1484</v>
      </c>
      <c r="F11" s="61" t="s">
        <v>1483</v>
      </c>
      <c r="G11" s="60" t="s">
        <v>1482</v>
      </c>
      <c r="H11" s="60" t="s">
        <v>1481</v>
      </c>
      <c r="I11" s="60" t="s">
        <v>1480</v>
      </c>
    </row>
    <row r="12" spans="1:10" ht="90" outlineLevel="1" x14ac:dyDescent="0.2">
      <c r="A12" s="257" t="s">
        <v>1479</v>
      </c>
      <c r="B12" s="257"/>
      <c r="C12" s="169"/>
      <c r="D12" s="101">
        <f t="shared" si="0"/>
        <v>0</v>
      </c>
      <c r="E12" s="60" t="s">
        <v>1478</v>
      </c>
      <c r="F12" s="61" t="s">
        <v>1477</v>
      </c>
      <c r="G12" s="60" t="s">
        <v>1476</v>
      </c>
      <c r="H12" s="60" t="s">
        <v>1475</v>
      </c>
      <c r="I12" s="60" t="s">
        <v>1474</v>
      </c>
    </row>
    <row r="13" spans="1:10" ht="50.25" customHeight="1" outlineLevel="1" x14ac:dyDescent="0.2">
      <c r="A13" s="257" t="s">
        <v>1473</v>
      </c>
      <c r="B13" s="257"/>
      <c r="C13" s="169"/>
      <c r="D13" s="101">
        <f t="shared" si="0"/>
        <v>0</v>
      </c>
      <c r="E13" s="60" t="s">
        <v>1472</v>
      </c>
      <c r="F13" s="61" t="s">
        <v>1471</v>
      </c>
      <c r="G13" s="60" t="s">
        <v>1470</v>
      </c>
      <c r="H13" s="60" t="s">
        <v>1469</v>
      </c>
      <c r="I13" s="60" t="s">
        <v>1468</v>
      </c>
    </row>
    <row r="14" spans="1:10" ht="60" customHeight="1" outlineLevel="1" x14ac:dyDescent="0.2">
      <c r="A14" s="257" t="s">
        <v>1467</v>
      </c>
      <c r="B14" s="257"/>
      <c r="C14" s="169"/>
      <c r="D14" s="101">
        <f t="shared" si="0"/>
        <v>0</v>
      </c>
      <c r="E14" s="60" t="s">
        <v>1466</v>
      </c>
      <c r="F14" s="61" t="s">
        <v>1465</v>
      </c>
      <c r="G14" s="60" t="s">
        <v>1464</v>
      </c>
      <c r="H14" s="60" t="s">
        <v>1463</v>
      </c>
      <c r="I14" s="60" t="s">
        <v>1462</v>
      </c>
    </row>
    <row r="15" spans="1:10" ht="106.5" customHeight="1" outlineLevel="1" x14ac:dyDescent="0.2">
      <c r="A15" s="257" t="s">
        <v>1461</v>
      </c>
      <c r="B15" s="257"/>
      <c r="C15" s="169"/>
      <c r="D15" s="101">
        <f t="shared" si="0"/>
        <v>0</v>
      </c>
      <c r="E15" s="60" t="s">
        <v>1460</v>
      </c>
      <c r="F15" s="61" t="s">
        <v>1459</v>
      </c>
      <c r="G15" s="60" t="s">
        <v>1458</v>
      </c>
      <c r="H15" s="60" t="s">
        <v>1457</v>
      </c>
      <c r="I15" s="60" t="s">
        <v>1456</v>
      </c>
    </row>
    <row r="16" spans="1:10" ht="76.5" customHeight="1" outlineLevel="1" thickBot="1" x14ac:dyDescent="0.25">
      <c r="A16" s="257" t="s">
        <v>1455</v>
      </c>
      <c r="B16" s="257"/>
      <c r="C16" s="169"/>
      <c r="D16" s="101">
        <f>IF(C16="Least",1,IF(C16="Minimal",2,IF(C16="Moderate",3,IF(C16="Significant",4,IF(C16="Most",5,0)))))</f>
        <v>0</v>
      </c>
      <c r="E16" s="60" t="s">
        <v>1454</v>
      </c>
      <c r="F16" s="61" t="s">
        <v>1453</v>
      </c>
      <c r="G16" s="60" t="s">
        <v>1452</v>
      </c>
      <c r="H16" s="60" t="s">
        <v>1451</v>
      </c>
      <c r="I16" s="60" t="s">
        <v>1450</v>
      </c>
      <c r="J16" s="81"/>
    </row>
    <row r="17" spans="1:10" s="68" customFormat="1" ht="12" customHeight="1" thickBot="1" x14ac:dyDescent="0.25">
      <c r="A17" s="72"/>
      <c r="B17" s="71"/>
      <c r="C17" s="111"/>
      <c r="D17" s="111"/>
      <c r="E17" s="70"/>
      <c r="F17" s="80"/>
      <c r="G17" s="80"/>
      <c r="H17" s="80"/>
      <c r="I17" s="80"/>
      <c r="J17" s="69"/>
    </row>
    <row r="18" spans="1:10" s="42" customFormat="1" ht="46.5" customHeight="1" x14ac:dyDescent="0.2">
      <c r="A18" s="79" t="s">
        <v>1449</v>
      </c>
      <c r="B18" s="102" t="str">
        <f>IF(COUNTA(C19:C21)&lt;3,"Incomplete",IF(C18&lt;1.5,"Least",IF(C18&lt;2.5,"Minimal",IF(C18&lt;3.5,"Moderate",IF(C18&lt;4.5,"Significant","Most")))))</f>
        <v>Incomplete</v>
      </c>
      <c r="C18" s="103">
        <f>D18/(COUNT(D19:D21))</f>
        <v>0</v>
      </c>
      <c r="D18" s="104">
        <f>SUM(D19:D21)</f>
        <v>0</v>
      </c>
      <c r="E18" s="66" t="s">
        <v>1565</v>
      </c>
      <c r="F18" s="65" t="s">
        <v>1566</v>
      </c>
      <c r="G18" s="64" t="s">
        <v>1567</v>
      </c>
      <c r="H18" s="63" t="s">
        <v>1568</v>
      </c>
      <c r="I18" s="62" t="s">
        <v>1569</v>
      </c>
      <c r="J18" s="43"/>
    </row>
    <row r="19" spans="1:10" ht="93.75" hidden="1" customHeight="1" outlineLevel="1" x14ac:dyDescent="0.2">
      <c r="A19" s="257" t="s">
        <v>1448</v>
      </c>
      <c r="B19" s="257"/>
      <c r="C19" s="169"/>
      <c r="D19" s="101">
        <f t="shared" ref="D19:D21" si="1">IF(C19="Least",1,IF(C19="Minimal",2,IF(C19="Moderate",3,IF(C19="Significant",4,IF(C19="Most",5,0)))))</f>
        <v>0</v>
      </c>
      <c r="E19" s="60" t="s">
        <v>1447</v>
      </c>
      <c r="F19" s="61" t="s">
        <v>1446</v>
      </c>
      <c r="G19" s="60" t="s">
        <v>1445</v>
      </c>
      <c r="H19" s="60" t="s">
        <v>1444</v>
      </c>
      <c r="I19" s="60" t="s">
        <v>1443</v>
      </c>
    </row>
    <row r="20" spans="1:10" ht="105" hidden="1" customHeight="1" outlineLevel="1" x14ac:dyDescent="0.2">
      <c r="A20" s="257" t="s">
        <v>1442</v>
      </c>
      <c r="B20" s="257"/>
      <c r="C20" s="169"/>
      <c r="D20" s="101">
        <f t="shared" si="1"/>
        <v>0</v>
      </c>
      <c r="E20" s="60" t="s">
        <v>1159</v>
      </c>
      <c r="F20" s="61" t="s">
        <v>1441</v>
      </c>
      <c r="G20" s="60" t="s">
        <v>1440</v>
      </c>
      <c r="H20" s="60" t="s">
        <v>1439</v>
      </c>
      <c r="I20" s="60" t="s">
        <v>1438</v>
      </c>
    </row>
    <row r="21" spans="1:10" ht="145.5" hidden="1" customHeight="1" outlineLevel="1" x14ac:dyDescent="0.2">
      <c r="A21" s="258" t="s">
        <v>1437</v>
      </c>
      <c r="B21" s="258"/>
      <c r="C21" s="169"/>
      <c r="D21" s="101">
        <f t="shared" si="1"/>
        <v>0</v>
      </c>
      <c r="E21" s="60" t="s">
        <v>1436</v>
      </c>
      <c r="F21" s="61" t="s">
        <v>1435</v>
      </c>
      <c r="G21" s="60" t="s">
        <v>1434</v>
      </c>
      <c r="H21" s="60" t="s">
        <v>1433</v>
      </c>
      <c r="I21" s="60" t="s">
        <v>1432</v>
      </c>
    </row>
    <row r="22" spans="1:10" s="73" customFormat="1" ht="15" customHeight="1" collapsed="1" thickBot="1" x14ac:dyDescent="0.25">
      <c r="A22" s="76"/>
      <c r="B22" s="75"/>
      <c r="C22" s="111"/>
      <c r="D22" s="111"/>
      <c r="E22" s="78"/>
      <c r="F22" s="105"/>
      <c r="G22" s="105"/>
      <c r="H22" s="105"/>
      <c r="I22" s="106"/>
      <c r="J22" s="74"/>
    </row>
    <row r="23" spans="1:10" s="42" customFormat="1" ht="54" customHeight="1" x14ac:dyDescent="0.2">
      <c r="A23" s="77" t="s">
        <v>1431</v>
      </c>
      <c r="B23" s="102" t="str">
        <f>IF(COUNTA(C24:C37)&lt;14,"Incomplete",IF(C23&lt;1.5,"Least",IF(C23&lt;2.5,"Minimal",IF(C23&lt;3.5,"Moderate",IF(C23&lt;4.5,"Significant","Most")))))</f>
        <v>Incomplete</v>
      </c>
      <c r="C23" s="103">
        <f>D23/(COUNT(D24:D37))</f>
        <v>0</v>
      </c>
      <c r="D23" s="107">
        <f>SUM(D24:D37)</f>
        <v>0</v>
      </c>
      <c r="E23" s="66" t="s">
        <v>1565</v>
      </c>
      <c r="F23" s="65" t="s">
        <v>1566</v>
      </c>
      <c r="G23" s="64" t="s">
        <v>1567</v>
      </c>
      <c r="H23" s="63" t="s">
        <v>1568</v>
      </c>
      <c r="I23" s="62" t="s">
        <v>1569</v>
      </c>
      <c r="J23" s="43"/>
    </row>
    <row r="24" spans="1:10" ht="75" hidden="1" outlineLevel="1" x14ac:dyDescent="0.2">
      <c r="A24" s="257" t="s">
        <v>1430</v>
      </c>
      <c r="B24" s="257"/>
      <c r="C24" s="169"/>
      <c r="D24" s="101">
        <f t="shared" ref="D24:D37" si="2">IF(C24="Least",1,IF(C24="Minimal",2,IF(C24="Moderate",3,IF(C24="Significant",4,IF(C24="Most",5,0)))))</f>
        <v>0</v>
      </c>
      <c r="E24" s="60" t="s">
        <v>1429</v>
      </c>
      <c r="F24" s="61" t="s">
        <v>1428</v>
      </c>
      <c r="G24" s="60" t="s">
        <v>1427</v>
      </c>
      <c r="H24" s="60" t="s">
        <v>1426</v>
      </c>
      <c r="I24" s="60" t="s">
        <v>1425</v>
      </c>
    </row>
    <row r="25" spans="1:10" ht="88.5" hidden="1" customHeight="1" outlineLevel="1" x14ac:dyDescent="0.2">
      <c r="A25" s="257" t="s">
        <v>1424</v>
      </c>
      <c r="B25" s="257"/>
      <c r="C25" s="169"/>
      <c r="D25" s="101">
        <f t="shared" si="2"/>
        <v>0</v>
      </c>
      <c r="E25" s="60" t="s">
        <v>1423</v>
      </c>
      <c r="F25" s="61" t="s">
        <v>1422</v>
      </c>
      <c r="G25" s="60" t="s">
        <v>1421</v>
      </c>
      <c r="H25" s="60" t="s">
        <v>1420</v>
      </c>
      <c r="I25" s="60" t="s">
        <v>1419</v>
      </c>
    </row>
    <row r="26" spans="1:10" ht="75" hidden="1" outlineLevel="1" x14ac:dyDescent="0.2">
      <c r="A26" s="257" t="s">
        <v>1418</v>
      </c>
      <c r="B26" s="257"/>
      <c r="C26" s="169"/>
      <c r="D26" s="101">
        <f t="shared" si="2"/>
        <v>0</v>
      </c>
      <c r="E26" s="60" t="s">
        <v>1417</v>
      </c>
      <c r="F26" s="61" t="s">
        <v>1416</v>
      </c>
      <c r="G26" s="60" t="s">
        <v>1415</v>
      </c>
      <c r="H26" s="60" t="s">
        <v>1414</v>
      </c>
      <c r="I26" s="60" t="s">
        <v>1413</v>
      </c>
    </row>
    <row r="27" spans="1:10" ht="75" hidden="1" outlineLevel="1" x14ac:dyDescent="0.2">
      <c r="A27" s="257" t="s">
        <v>1412</v>
      </c>
      <c r="B27" s="257"/>
      <c r="C27" s="169"/>
      <c r="D27" s="101">
        <f t="shared" si="2"/>
        <v>0</v>
      </c>
      <c r="E27" s="60" t="s">
        <v>1394</v>
      </c>
      <c r="F27" s="61" t="s">
        <v>1411</v>
      </c>
      <c r="G27" s="60" t="s">
        <v>1410</v>
      </c>
      <c r="H27" s="60" t="s">
        <v>1409</v>
      </c>
      <c r="I27" s="60" t="s">
        <v>1408</v>
      </c>
    </row>
    <row r="28" spans="1:10" ht="75" hidden="1" outlineLevel="1" x14ac:dyDescent="0.2">
      <c r="A28" s="257" t="s">
        <v>1407</v>
      </c>
      <c r="B28" s="257"/>
      <c r="C28" s="169"/>
      <c r="D28" s="101">
        <f t="shared" si="2"/>
        <v>0</v>
      </c>
      <c r="E28" s="60" t="s">
        <v>1406</v>
      </c>
      <c r="F28" s="61" t="s">
        <v>1405</v>
      </c>
      <c r="G28" s="60" t="s">
        <v>1404</v>
      </c>
      <c r="H28" s="60" t="s">
        <v>1403</v>
      </c>
      <c r="I28" s="60" t="s">
        <v>1402</v>
      </c>
    </row>
    <row r="29" spans="1:10" ht="72.75" hidden="1" customHeight="1" outlineLevel="1" x14ac:dyDescent="0.2">
      <c r="A29" s="257" t="s">
        <v>1401</v>
      </c>
      <c r="B29" s="257"/>
      <c r="C29" s="169"/>
      <c r="D29" s="101">
        <f t="shared" si="2"/>
        <v>0</v>
      </c>
      <c r="E29" s="60" t="s">
        <v>1400</v>
      </c>
      <c r="F29" s="61" t="s">
        <v>1399</v>
      </c>
      <c r="G29" s="60" t="s">
        <v>1398</v>
      </c>
      <c r="H29" s="60" t="s">
        <v>1397</v>
      </c>
      <c r="I29" s="60" t="s">
        <v>1396</v>
      </c>
    </row>
    <row r="30" spans="1:10" ht="136.5" hidden="1" customHeight="1" outlineLevel="1" x14ac:dyDescent="0.2">
      <c r="A30" s="257" t="s">
        <v>1395</v>
      </c>
      <c r="B30" s="257"/>
      <c r="C30" s="169"/>
      <c r="D30" s="101">
        <f t="shared" si="2"/>
        <v>0</v>
      </c>
      <c r="E30" s="60" t="s">
        <v>1394</v>
      </c>
      <c r="F30" s="61" t="s">
        <v>1393</v>
      </c>
      <c r="G30" s="60" t="s">
        <v>1392</v>
      </c>
      <c r="H30" s="60" t="s">
        <v>1391</v>
      </c>
      <c r="I30" s="60" t="s">
        <v>1390</v>
      </c>
    </row>
    <row r="31" spans="1:10" ht="91.5" hidden="1" customHeight="1" outlineLevel="1" x14ac:dyDescent="0.2">
      <c r="A31" s="258" t="s">
        <v>1389</v>
      </c>
      <c r="B31" s="257"/>
      <c r="C31" s="169"/>
      <c r="D31" s="101">
        <f t="shared" si="2"/>
        <v>0</v>
      </c>
      <c r="E31" s="60" t="s">
        <v>1388</v>
      </c>
      <c r="F31" s="61" t="s">
        <v>1387</v>
      </c>
      <c r="G31" s="60" t="s">
        <v>1386</v>
      </c>
      <c r="H31" s="60" t="s">
        <v>1385</v>
      </c>
      <c r="I31" s="60" t="s">
        <v>1384</v>
      </c>
    </row>
    <row r="32" spans="1:10" ht="60" hidden="1" customHeight="1" outlineLevel="1" x14ac:dyDescent="0.2">
      <c r="A32" s="257" t="s">
        <v>1383</v>
      </c>
      <c r="B32" s="257"/>
      <c r="C32" s="169"/>
      <c r="D32" s="101">
        <f t="shared" si="2"/>
        <v>0</v>
      </c>
      <c r="E32" s="60" t="s">
        <v>1382</v>
      </c>
      <c r="F32" s="61" t="s">
        <v>1381</v>
      </c>
      <c r="G32" s="60" t="s">
        <v>1380</v>
      </c>
      <c r="H32" s="60" t="s">
        <v>1379</v>
      </c>
      <c r="I32" s="60" t="s">
        <v>1378</v>
      </c>
    </row>
    <row r="33" spans="1:10" ht="93.75" hidden="1" customHeight="1" outlineLevel="1" x14ac:dyDescent="0.2">
      <c r="A33" s="257" t="s">
        <v>1377</v>
      </c>
      <c r="B33" s="257"/>
      <c r="C33" s="169"/>
      <c r="D33" s="101">
        <f t="shared" si="2"/>
        <v>0</v>
      </c>
      <c r="E33" s="60" t="s">
        <v>1376</v>
      </c>
      <c r="F33" s="61" t="s">
        <v>1375</v>
      </c>
      <c r="G33" s="60" t="s">
        <v>1374</v>
      </c>
      <c r="H33" s="60" t="s">
        <v>1373</v>
      </c>
      <c r="I33" s="60" t="s">
        <v>1372</v>
      </c>
    </row>
    <row r="34" spans="1:10" ht="88.5" hidden="1" customHeight="1" outlineLevel="1" x14ac:dyDescent="0.2">
      <c r="A34" s="257" t="s">
        <v>1371</v>
      </c>
      <c r="B34" s="257"/>
      <c r="C34" s="169"/>
      <c r="D34" s="101">
        <f t="shared" si="2"/>
        <v>0</v>
      </c>
      <c r="E34" s="60" t="s">
        <v>1370</v>
      </c>
      <c r="F34" s="61" t="s">
        <v>1369</v>
      </c>
      <c r="G34" s="60" t="s">
        <v>1368</v>
      </c>
      <c r="H34" s="60" t="s">
        <v>1367</v>
      </c>
      <c r="I34" s="60" t="s">
        <v>1366</v>
      </c>
    </row>
    <row r="35" spans="1:10" ht="68.25" hidden="1" customHeight="1" outlineLevel="1" x14ac:dyDescent="0.2">
      <c r="A35" s="258" t="s">
        <v>1365</v>
      </c>
      <c r="B35" s="257"/>
      <c r="C35" s="169"/>
      <c r="D35" s="101">
        <f t="shared" si="2"/>
        <v>0</v>
      </c>
      <c r="E35" s="60" t="s">
        <v>1364</v>
      </c>
      <c r="F35" s="61" t="s">
        <v>1363</v>
      </c>
      <c r="G35" s="60" t="s">
        <v>1362</v>
      </c>
      <c r="H35" s="60" t="s">
        <v>1361</v>
      </c>
      <c r="I35" s="60" t="s">
        <v>1360</v>
      </c>
    </row>
    <row r="36" spans="1:10" ht="83.25" hidden="1" customHeight="1" outlineLevel="1" x14ac:dyDescent="0.2">
      <c r="A36" s="257" t="s">
        <v>1359</v>
      </c>
      <c r="B36" s="257"/>
      <c r="C36" s="169"/>
      <c r="D36" s="101">
        <f t="shared" si="2"/>
        <v>0</v>
      </c>
      <c r="E36" s="60" t="s">
        <v>1358</v>
      </c>
      <c r="F36" s="61" t="s">
        <v>1357</v>
      </c>
      <c r="G36" s="60" t="s">
        <v>1356</v>
      </c>
      <c r="H36" s="60" t="s">
        <v>1355</v>
      </c>
      <c r="I36" s="60" t="s">
        <v>1354</v>
      </c>
    </row>
    <row r="37" spans="1:10" ht="73.5" hidden="1" customHeight="1" outlineLevel="1" x14ac:dyDescent="0.2">
      <c r="A37" s="257" t="s">
        <v>1353</v>
      </c>
      <c r="B37" s="257"/>
      <c r="C37" s="169"/>
      <c r="D37" s="101">
        <f t="shared" si="2"/>
        <v>0</v>
      </c>
      <c r="E37" s="60" t="s">
        <v>1352</v>
      </c>
      <c r="F37" s="61" t="s">
        <v>1351</v>
      </c>
      <c r="G37" s="60" t="s">
        <v>1350</v>
      </c>
      <c r="H37" s="60" t="s">
        <v>1349</v>
      </c>
      <c r="I37" s="60" t="s">
        <v>1348</v>
      </c>
    </row>
    <row r="38" spans="1:10" s="73" customFormat="1" ht="15" customHeight="1" collapsed="1" thickBot="1" x14ac:dyDescent="0.25">
      <c r="A38" s="76"/>
      <c r="B38" s="75"/>
      <c r="C38" s="111"/>
      <c r="D38" s="111"/>
      <c r="E38" s="70"/>
      <c r="F38" s="80"/>
      <c r="G38" s="80"/>
      <c r="H38" s="80"/>
      <c r="I38" s="108"/>
      <c r="J38" s="74"/>
    </row>
    <row r="39" spans="1:10" s="42" customFormat="1" ht="43.5" customHeight="1" x14ac:dyDescent="0.2">
      <c r="A39" s="77" t="s">
        <v>1347</v>
      </c>
      <c r="B39" s="102" t="str">
        <f>IF(COUNTA(C40:C46)&lt;7,"Incomplete",IF(C39&lt;1.5,"Least",IF(C39&lt;2.5,"Minimal",IF(C39&lt;3.5,"Moderate",IF(C39&lt;4.5,"Significant","Most")))))</f>
        <v>Incomplete</v>
      </c>
      <c r="C39" s="103">
        <f>D39/(COUNT(D40:D46))</f>
        <v>0</v>
      </c>
      <c r="D39" s="104">
        <f>SUM(D40:D46)</f>
        <v>0</v>
      </c>
      <c r="E39" s="66" t="s">
        <v>1565</v>
      </c>
      <c r="F39" s="65" t="s">
        <v>1566</v>
      </c>
      <c r="G39" s="64" t="s">
        <v>1567</v>
      </c>
      <c r="H39" s="63" t="s">
        <v>1568</v>
      </c>
      <c r="I39" s="62" t="s">
        <v>1569</v>
      </c>
      <c r="J39" s="43"/>
    </row>
    <row r="40" spans="1:10" s="42" customFormat="1" ht="60" hidden="1" outlineLevel="1" x14ac:dyDescent="0.2">
      <c r="A40" s="257" t="s">
        <v>1346</v>
      </c>
      <c r="B40" s="257"/>
      <c r="C40" s="169"/>
      <c r="D40" s="101">
        <f t="shared" ref="D40:D46" si="3">IF(C40="Least",1,IF(C40="Minimal",2,IF(C40="Moderate",3,IF(C40="Significant",4,IF(C40="Most",5,0)))))</f>
        <v>0</v>
      </c>
      <c r="E40" s="60" t="s">
        <v>1345</v>
      </c>
      <c r="F40" s="61" t="s">
        <v>1344</v>
      </c>
      <c r="G40" s="60" t="s">
        <v>1343</v>
      </c>
      <c r="H40" s="60" t="s">
        <v>1342</v>
      </c>
      <c r="I40" s="60" t="s">
        <v>1341</v>
      </c>
      <c r="J40" s="43"/>
    </row>
    <row r="41" spans="1:10" s="42" customFormat="1" ht="58.5" hidden="1" customHeight="1" outlineLevel="1" x14ac:dyDescent="0.2">
      <c r="A41" s="257" t="s">
        <v>1340</v>
      </c>
      <c r="B41" s="257"/>
      <c r="C41" s="169"/>
      <c r="D41" s="101">
        <f t="shared" si="3"/>
        <v>0</v>
      </c>
      <c r="E41" s="60" t="s">
        <v>1339</v>
      </c>
      <c r="F41" s="61" t="s">
        <v>1338</v>
      </c>
      <c r="G41" s="60" t="s">
        <v>1337</v>
      </c>
      <c r="H41" s="60" t="s">
        <v>1336</v>
      </c>
      <c r="I41" s="60" t="s">
        <v>1335</v>
      </c>
      <c r="J41" s="43"/>
    </row>
    <row r="42" spans="1:10" s="42" customFormat="1" ht="60" hidden="1" outlineLevel="1" x14ac:dyDescent="0.2">
      <c r="A42" s="257" t="s">
        <v>1334</v>
      </c>
      <c r="B42" s="257"/>
      <c r="C42" s="169"/>
      <c r="D42" s="101">
        <f t="shared" si="3"/>
        <v>0</v>
      </c>
      <c r="E42" s="60" t="s">
        <v>1333</v>
      </c>
      <c r="F42" s="61" t="s">
        <v>1332</v>
      </c>
      <c r="G42" s="60" t="s">
        <v>1331</v>
      </c>
      <c r="H42" s="60" t="s">
        <v>1330</v>
      </c>
      <c r="I42" s="60" t="s">
        <v>1329</v>
      </c>
      <c r="J42" s="43"/>
    </row>
    <row r="43" spans="1:10" s="42" customFormat="1" ht="119.25" hidden="1" customHeight="1" outlineLevel="1" x14ac:dyDescent="0.2">
      <c r="A43" s="257" t="s">
        <v>1328</v>
      </c>
      <c r="B43" s="257"/>
      <c r="C43" s="169"/>
      <c r="D43" s="101">
        <f t="shared" si="3"/>
        <v>0</v>
      </c>
      <c r="E43" s="60" t="s">
        <v>1327</v>
      </c>
      <c r="F43" s="61" t="s">
        <v>1326</v>
      </c>
      <c r="G43" s="60" t="s">
        <v>1325</v>
      </c>
      <c r="H43" s="60" t="s">
        <v>1324</v>
      </c>
      <c r="I43" s="60" t="s">
        <v>1323</v>
      </c>
      <c r="J43" s="43"/>
    </row>
    <row r="44" spans="1:10" s="42" customFormat="1" ht="93" hidden="1" customHeight="1" outlineLevel="1" x14ac:dyDescent="0.2">
      <c r="A44" s="257" t="s">
        <v>1322</v>
      </c>
      <c r="B44" s="257"/>
      <c r="C44" s="169"/>
      <c r="D44" s="101">
        <f t="shared" si="3"/>
        <v>0</v>
      </c>
      <c r="E44" s="60" t="s">
        <v>1321</v>
      </c>
      <c r="F44" s="61" t="s">
        <v>1320</v>
      </c>
      <c r="G44" s="60" t="s">
        <v>1319</v>
      </c>
      <c r="H44" s="60" t="s">
        <v>1318</v>
      </c>
      <c r="I44" s="60" t="s">
        <v>1317</v>
      </c>
      <c r="J44" s="43"/>
    </row>
    <row r="45" spans="1:10" s="42" customFormat="1" ht="48.75" hidden="1" customHeight="1" outlineLevel="1" x14ac:dyDescent="0.2">
      <c r="A45" s="257" t="s">
        <v>1316</v>
      </c>
      <c r="B45" s="257"/>
      <c r="C45" s="169"/>
      <c r="D45" s="101">
        <f t="shared" si="3"/>
        <v>0</v>
      </c>
      <c r="E45" s="60" t="s">
        <v>1312</v>
      </c>
      <c r="F45" s="61" t="s">
        <v>1311</v>
      </c>
      <c r="G45" s="60" t="s">
        <v>1310</v>
      </c>
      <c r="H45" s="60" t="s">
        <v>1315</v>
      </c>
      <c r="I45" s="60" t="s">
        <v>1314</v>
      </c>
      <c r="J45" s="43"/>
    </row>
    <row r="46" spans="1:10" s="42" customFormat="1" ht="48.75" hidden="1" customHeight="1" outlineLevel="1" x14ac:dyDescent="0.2">
      <c r="A46" s="260" t="s">
        <v>1313</v>
      </c>
      <c r="B46" s="260"/>
      <c r="C46" s="169"/>
      <c r="D46" s="101">
        <f t="shared" si="3"/>
        <v>0</v>
      </c>
      <c r="E46" s="60" t="s">
        <v>1312</v>
      </c>
      <c r="F46" s="61" t="s">
        <v>1311</v>
      </c>
      <c r="G46" s="60" t="s">
        <v>1310</v>
      </c>
      <c r="H46" s="60" t="s">
        <v>1309</v>
      </c>
      <c r="I46" s="60" t="s">
        <v>1308</v>
      </c>
      <c r="J46" s="43"/>
    </row>
    <row r="47" spans="1:10" s="68" customFormat="1" ht="15" customHeight="1" collapsed="1" thickBot="1" x14ac:dyDescent="0.25">
      <c r="A47" s="72"/>
      <c r="B47" s="71"/>
      <c r="C47" s="111"/>
      <c r="D47" s="111"/>
      <c r="E47" s="70"/>
      <c r="F47" s="80"/>
      <c r="G47" s="80"/>
      <c r="H47" s="80"/>
      <c r="I47" s="108"/>
      <c r="J47" s="69"/>
    </row>
    <row r="48" spans="1:10" s="42" customFormat="1" ht="46.5" customHeight="1" x14ac:dyDescent="0.2">
      <c r="A48" s="67" t="s">
        <v>1307</v>
      </c>
      <c r="B48" s="109" t="str">
        <f>IF(C48&lt;1,"Incomplete",IF(C48&lt;1.5,"Least",IF(C48&lt;2.5,"Minimal",IF(C48&lt;3.5,"Moderate",IF(C48&lt;4.5,"Significant","Most")))))</f>
        <v>Incomplete</v>
      </c>
      <c r="C48" s="100">
        <f>D48</f>
        <v>0</v>
      </c>
      <c r="D48" s="110">
        <f>D49</f>
        <v>0</v>
      </c>
      <c r="E48" s="66" t="s">
        <v>1565</v>
      </c>
      <c r="F48" s="65" t="s">
        <v>1566</v>
      </c>
      <c r="G48" s="64" t="s">
        <v>1567</v>
      </c>
      <c r="H48" s="63" t="s">
        <v>1568</v>
      </c>
      <c r="I48" s="62" t="s">
        <v>1569</v>
      </c>
      <c r="J48" s="43"/>
    </row>
    <row r="49" spans="1:10" ht="255.75" hidden="1" customHeight="1" outlineLevel="1" x14ac:dyDescent="0.2">
      <c r="A49" s="257" t="s">
        <v>1306</v>
      </c>
      <c r="B49" s="257"/>
      <c r="C49" s="169"/>
      <c r="D49" s="101">
        <f t="shared" ref="D49" si="4">IF(C49="Least",1,IF(C49="Minimal",2,IF(C49="Moderate",3,IF(C49="Significant",4,IF(C49="Most",5,0)))))</f>
        <v>0</v>
      </c>
      <c r="E49" s="60" t="s">
        <v>1305</v>
      </c>
      <c r="F49" s="61" t="s">
        <v>1304</v>
      </c>
      <c r="G49" s="60" t="s">
        <v>1303</v>
      </c>
      <c r="H49" s="60" t="s">
        <v>1302</v>
      </c>
      <c r="I49" s="60" t="s">
        <v>1301</v>
      </c>
    </row>
    <row r="50" spans="1:10" ht="16.5" collapsed="1" thickBot="1" x14ac:dyDescent="0.25">
      <c r="A50" s="59"/>
      <c r="B50" s="58"/>
      <c r="C50" s="57"/>
      <c r="D50" s="57"/>
      <c r="E50" s="55"/>
      <c r="F50" s="55"/>
      <c r="G50" s="55"/>
      <c r="H50" s="56"/>
      <c r="I50" s="55"/>
      <c r="J50" s="54"/>
    </row>
    <row r="51" spans="1:10" s="47" customFormat="1" ht="21" customHeight="1" x14ac:dyDescent="0.2">
      <c r="B51" s="53"/>
      <c r="C51" s="53"/>
      <c r="D51" s="53"/>
      <c r="E51" s="52"/>
      <c r="F51" s="51"/>
      <c r="G51" s="51"/>
      <c r="H51" s="50"/>
      <c r="I51" s="49"/>
      <c r="J51" s="48"/>
    </row>
    <row r="52" spans="1:10" s="42" customFormat="1" ht="45" customHeight="1" thickBot="1" x14ac:dyDescent="0.25">
      <c r="A52" s="46" t="s">
        <v>1300</v>
      </c>
      <c r="B52" s="45" t="str">
        <f>IF(COUNTA(C3:C50)&lt;43,"Incomplete",IF(C52&lt;1.5,"Least",IF(C52&lt;2.5,"Minimal",IF(C52&lt;3.5,"Moderate",IF(C52&lt;4.5,"Significant","Most")))))</f>
        <v>Incomplete</v>
      </c>
      <c r="C52" s="112">
        <f>D52/(COUNTA(D3:D16)+COUNTA(D19:D21)+COUNTA(D24:D37)+COUNTA(D40:D46)+COUNTA(D49:D49))</f>
        <v>0</v>
      </c>
      <c r="D52" s="113">
        <f>D2+D18+D23+D39+D48</f>
        <v>0</v>
      </c>
      <c r="E52" s="44"/>
      <c r="F52" s="44"/>
      <c r="G52" s="44"/>
      <c r="H52" s="44"/>
      <c r="I52" s="44"/>
      <c r="J52" s="43"/>
    </row>
    <row r="53" spans="1:10" ht="16.5" thickTop="1" x14ac:dyDescent="0.2"/>
    <row r="75" spans="1:5" x14ac:dyDescent="0.2">
      <c r="A75" s="41" t="s">
        <v>1299</v>
      </c>
      <c r="B75" s="40"/>
    </row>
    <row r="76" spans="1:5" x14ac:dyDescent="0.2">
      <c r="A76" s="39" t="s">
        <v>1298</v>
      </c>
      <c r="B76" s="34"/>
      <c r="C76" s="38"/>
      <c r="D76" s="37"/>
      <c r="E76" s="36"/>
    </row>
    <row r="77" spans="1:5" x14ac:dyDescent="0.2">
      <c r="A77" s="35"/>
      <c r="B77" s="34"/>
    </row>
    <row r="78" spans="1:5" x14ac:dyDescent="0.2">
      <c r="A78" s="35" t="s">
        <v>1297</v>
      </c>
      <c r="B78" s="34">
        <v>0</v>
      </c>
    </row>
    <row r="79" spans="1:5" x14ac:dyDescent="0.2">
      <c r="A79" s="35" t="s">
        <v>1296</v>
      </c>
      <c r="B79" s="34">
        <v>1</v>
      </c>
    </row>
    <row r="80" spans="1:5" x14ac:dyDescent="0.2">
      <c r="A80" s="35" t="s">
        <v>1295</v>
      </c>
      <c r="B80" s="34">
        <v>2</v>
      </c>
    </row>
    <row r="81" spans="1:3" x14ac:dyDescent="0.2">
      <c r="A81" s="35" t="s">
        <v>1294</v>
      </c>
      <c r="B81" s="34">
        <v>3</v>
      </c>
    </row>
    <row r="82" spans="1:3" x14ac:dyDescent="0.2">
      <c r="A82" s="35" t="s">
        <v>1293</v>
      </c>
      <c r="B82" s="34">
        <v>4</v>
      </c>
    </row>
    <row r="83" spans="1:3" x14ac:dyDescent="0.2">
      <c r="A83" s="35"/>
      <c r="B83" s="34"/>
    </row>
    <row r="84" spans="1:3" x14ac:dyDescent="0.2">
      <c r="A84" s="26"/>
      <c r="B84" s="33"/>
    </row>
    <row r="86" spans="1:3" x14ac:dyDescent="0.2">
      <c r="A86" s="26"/>
      <c r="B86" s="33"/>
    </row>
    <row r="89" spans="1:3" x14ac:dyDescent="0.2">
      <c r="C89" s="32"/>
    </row>
  </sheetData>
  <mergeCells count="39">
    <mergeCell ref="A45:B45"/>
    <mergeCell ref="A46:B46"/>
    <mergeCell ref="A49:B49"/>
    <mergeCell ref="A37:B37"/>
    <mergeCell ref="A40:B40"/>
    <mergeCell ref="A41:B41"/>
    <mergeCell ref="A42:B42"/>
    <mergeCell ref="A43:B43"/>
    <mergeCell ref="A44:B44"/>
    <mergeCell ref="A36:B36"/>
    <mergeCell ref="A25:B25"/>
    <mergeCell ref="A26:B26"/>
    <mergeCell ref="A27:B27"/>
    <mergeCell ref="A28:B28"/>
    <mergeCell ref="A29:B29"/>
    <mergeCell ref="A30:B30"/>
    <mergeCell ref="A31:B31"/>
    <mergeCell ref="A32:B32"/>
    <mergeCell ref="A33:B33"/>
    <mergeCell ref="A34:B34"/>
    <mergeCell ref="A35:B35"/>
    <mergeCell ref="A24:B24"/>
    <mergeCell ref="A9:B9"/>
    <mergeCell ref="A10:B10"/>
    <mergeCell ref="A11:B11"/>
    <mergeCell ref="A12:B12"/>
    <mergeCell ref="A13:B13"/>
    <mergeCell ref="A14:B14"/>
    <mergeCell ref="A15:B15"/>
    <mergeCell ref="A16:B16"/>
    <mergeCell ref="A19:B19"/>
    <mergeCell ref="A20:B20"/>
    <mergeCell ref="A21:B21"/>
    <mergeCell ref="A8:B8"/>
    <mergeCell ref="A3:B3"/>
    <mergeCell ref="A4:B4"/>
    <mergeCell ref="A5:B5"/>
    <mergeCell ref="A6:B6"/>
    <mergeCell ref="A7:B7"/>
  </mergeCells>
  <conditionalFormatting sqref="E3">
    <cfRule type="expression" dxfId="96" priority="50">
      <formula>$C3="Least"</formula>
    </cfRule>
  </conditionalFormatting>
  <conditionalFormatting sqref="E4:E16">
    <cfRule type="expression" dxfId="95" priority="49">
      <formula>$C4="Least"</formula>
    </cfRule>
  </conditionalFormatting>
  <conditionalFormatting sqref="E4:E16">
    <cfRule type="expression" dxfId="94" priority="48">
      <formula>$C4="Least"</formula>
    </cfRule>
  </conditionalFormatting>
  <conditionalFormatting sqref="E19:E21">
    <cfRule type="expression" dxfId="93" priority="47">
      <formula>$C19="Least"</formula>
    </cfRule>
  </conditionalFormatting>
  <conditionalFormatting sqref="E19:E21">
    <cfRule type="expression" dxfId="92" priority="46">
      <formula>$C19="Least"</formula>
    </cfRule>
  </conditionalFormatting>
  <conditionalFormatting sqref="E24:E37">
    <cfRule type="expression" dxfId="91" priority="45">
      <formula>$C24="Least"</formula>
    </cfRule>
  </conditionalFormatting>
  <conditionalFormatting sqref="E24:E37">
    <cfRule type="expression" dxfId="90" priority="44">
      <formula>$C24="Least"</formula>
    </cfRule>
  </conditionalFormatting>
  <conditionalFormatting sqref="E40:E46">
    <cfRule type="expression" dxfId="89" priority="43">
      <formula>$C40="Least"</formula>
    </cfRule>
  </conditionalFormatting>
  <conditionalFormatting sqref="E40:E46">
    <cfRule type="expression" dxfId="88" priority="42">
      <formula>$C40="Least"</formula>
    </cfRule>
  </conditionalFormatting>
  <conditionalFormatting sqref="E49">
    <cfRule type="expression" dxfId="87" priority="41">
      <formula>$C49="Least"</formula>
    </cfRule>
  </conditionalFormatting>
  <conditionalFormatting sqref="E49">
    <cfRule type="expression" dxfId="86" priority="40">
      <formula>$C49="Least"</formula>
    </cfRule>
  </conditionalFormatting>
  <conditionalFormatting sqref="F3">
    <cfRule type="expression" dxfId="85" priority="39">
      <formula>$C3="Minimal"</formula>
    </cfRule>
  </conditionalFormatting>
  <conditionalFormatting sqref="F4:F16">
    <cfRule type="expression" dxfId="84" priority="38">
      <formula>$C4="Minimal"</formula>
    </cfRule>
  </conditionalFormatting>
  <conditionalFormatting sqref="F19:F21">
    <cfRule type="expression" dxfId="83" priority="37">
      <formula>$C19="Minimal"</formula>
    </cfRule>
  </conditionalFormatting>
  <conditionalFormatting sqref="F24:F37">
    <cfRule type="expression" dxfId="82" priority="36">
      <formula>$C24="Minimal"</formula>
    </cfRule>
  </conditionalFormatting>
  <conditionalFormatting sqref="F40:F46">
    <cfRule type="expression" dxfId="81" priority="35">
      <formula>$C40="Minimal"</formula>
    </cfRule>
  </conditionalFormatting>
  <conditionalFormatting sqref="F49">
    <cfRule type="expression" dxfId="80" priority="34">
      <formula>$C49="Minimal"</formula>
    </cfRule>
  </conditionalFormatting>
  <conditionalFormatting sqref="G3">
    <cfRule type="expression" dxfId="79" priority="33">
      <formula>$C3="Moderate"</formula>
    </cfRule>
  </conditionalFormatting>
  <conditionalFormatting sqref="G4:G16">
    <cfRule type="expression" dxfId="78" priority="32">
      <formula>$C4="Moderate"</formula>
    </cfRule>
  </conditionalFormatting>
  <conditionalFormatting sqref="G19:G21">
    <cfRule type="expression" dxfId="77" priority="31">
      <formula>$C19="Moderate"</formula>
    </cfRule>
  </conditionalFormatting>
  <conditionalFormatting sqref="G24:G37">
    <cfRule type="expression" dxfId="76" priority="30">
      <formula>$C24="Moderate"</formula>
    </cfRule>
  </conditionalFormatting>
  <conditionalFormatting sqref="G40:G46">
    <cfRule type="expression" dxfId="75" priority="29">
      <formula>$C40="Moderate"</formula>
    </cfRule>
  </conditionalFormatting>
  <conditionalFormatting sqref="G49">
    <cfRule type="expression" dxfId="74" priority="28">
      <formula>$C49="Moderate"</formula>
    </cfRule>
  </conditionalFormatting>
  <conditionalFormatting sqref="H3">
    <cfRule type="expression" dxfId="73" priority="27">
      <formula>$C3="Significant"</formula>
    </cfRule>
  </conditionalFormatting>
  <conditionalFormatting sqref="H4:H16">
    <cfRule type="expression" dxfId="72" priority="26">
      <formula>$C4="Significant"</formula>
    </cfRule>
  </conditionalFormatting>
  <conditionalFormatting sqref="H19:H21">
    <cfRule type="expression" dxfId="71" priority="25">
      <formula>$C19="Significant"</formula>
    </cfRule>
  </conditionalFormatting>
  <conditionalFormatting sqref="H24:H37">
    <cfRule type="expression" dxfId="70" priority="24">
      <formula>$C24="Significant"</formula>
    </cfRule>
  </conditionalFormatting>
  <conditionalFormatting sqref="H40:H46">
    <cfRule type="expression" dxfId="69" priority="23">
      <formula>$C40="Significant"</formula>
    </cfRule>
  </conditionalFormatting>
  <conditionalFormatting sqref="H49">
    <cfRule type="expression" dxfId="68" priority="22">
      <formula>$C49="Significant"</formula>
    </cfRule>
  </conditionalFormatting>
  <conditionalFormatting sqref="I3">
    <cfRule type="expression" dxfId="67" priority="21">
      <formula>$C3="Most"</formula>
    </cfRule>
  </conditionalFormatting>
  <conditionalFormatting sqref="I4:I16">
    <cfRule type="expression" dxfId="66" priority="20">
      <formula>$C4="Most"</formula>
    </cfRule>
  </conditionalFormatting>
  <conditionalFormatting sqref="I19:I21">
    <cfRule type="expression" dxfId="65" priority="19">
      <formula>$C19="Most"</formula>
    </cfRule>
  </conditionalFormatting>
  <conditionalFormatting sqref="I24:I37">
    <cfRule type="expression" dxfId="64" priority="18">
      <formula>$C24="Most"</formula>
    </cfRule>
  </conditionalFormatting>
  <conditionalFormatting sqref="I40:I46">
    <cfRule type="expression" dxfId="63" priority="17">
      <formula>$C40="Most"</formula>
    </cfRule>
  </conditionalFormatting>
  <conditionalFormatting sqref="I49">
    <cfRule type="expression" dxfId="62" priority="16">
      <formula>$C49="Most"</formula>
    </cfRule>
  </conditionalFormatting>
  <conditionalFormatting sqref="F4:F16">
    <cfRule type="expression" dxfId="61" priority="15">
      <formula>$C4="Minimal"</formula>
    </cfRule>
  </conditionalFormatting>
  <conditionalFormatting sqref="F19:F21">
    <cfRule type="expression" dxfId="60" priority="14">
      <formula>$C19="Minimal"</formula>
    </cfRule>
  </conditionalFormatting>
  <conditionalFormatting sqref="F19:F21">
    <cfRule type="expression" dxfId="59" priority="13">
      <formula>$C19="Minimal"</formula>
    </cfRule>
  </conditionalFormatting>
  <conditionalFormatting sqref="F24:F37">
    <cfRule type="expression" dxfId="58" priority="12">
      <formula>$C24="Minimal"</formula>
    </cfRule>
  </conditionalFormatting>
  <conditionalFormatting sqref="F24:F37">
    <cfRule type="expression" dxfId="57" priority="11">
      <formula>$C24="Minimal"</formula>
    </cfRule>
  </conditionalFormatting>
  <conditionalFormatting sqref="F24:F37">
    <cfRule type="expression" dxfId="56" priority="10">
      <formula>$C24="Minimal"</formula>
    </cfRule>
  </conditionalFormatting>
  <conditionalFormatting sqref="F40:F46">
    <cfRule type="expression" dxfId="55" priority="9">
      <formula>$C40="Minimal"</formula>
    </cfRule>
  </conditionalFormatting>
  <conditionalFormatting sqref="F40:F46">
    <cfRule type="expression" dxfId="54" priority="8">
      <formula>$C40="Minimal"</formula>
    </cfRule>
  </conditionalFormatting>
  <conditionalFormatting sqref="F40:F46">
    <cfRule type="expression" dxfId="53" priority="7">
      <formula>$C40="Minimal"</formula>
    </cfRule>
  </conditionalFormatting>
  <conditionalFormatting sqref="F40:F46">
    <cfRule type="expression" dxfId="52" priority="6">
      <formula>$C40="Minimal"</formula>
    </cfRule>
  </conditionalFormatting>
  <conditionalFormatting sqref="F49">
    <cfRule type="expression" dxfId="51" priority="5">
      <formula>$C49="Minimal"</formula>
    </cfRule>
  </conditionalFormatting>
  <conditionalFormatting sqref="F49">
    <cfRule type="expression" dxfId="50" priority="4">
      <formula>$C49="Minimal"</formula>
    </cfRule>
  </conditionalFormatting>
  <conditionalFormatting sqref="F49">
    <cfRule type="expression" dxfId="49" priority="3">
      <formula>$C49="Minimal"</formula>
    </cfRule>
  </conditionalFormatting>
  <conditionalFormatting sqref="F49">
    <cfRule type="expression" dxfId="48" priority="2">
      <formula>$C49="Minimal"</formula>
    </cfRule>
  </conditionalFormatting>
  <conditionalFormatting sqref="F49">
    <cfRule type="expression" dxfId="47" priority="1">
      <formula>$C49="Minimal"</formula>
    </cfRule>
  </conditionalFormatting>
  <dataValidations count="1">
    <dataValidation type="list" allowBlank="1" showInputMessage="1" showErrorMessage="1" sqref="C40:C46 C24:C37 C3:C16 C19:C21 C49">
      <formula1>$A$76:$A$82</formula1>
    </dataValidation>
  </dataValidations>
  <pageMargins left="0.2" right="0.2" top="0.44" bottom="0.43" header="0.3" footer="0.3"/>
  <pageSetup scale="50" orientation="landscape" r:id="rId1"/>
  <headerFooter>
    <oddHeader>&amp;C&amp;"Arial,Regular"Inherent Risk Profile Input</oddHeader>
    <oddFooter>&amp;C&amp;"Arial,Regular"&amp;P of &amp;N</oddFooter>
  </headerFooter>
  <rowBreaks count="1" manualBreakCount="1">
    <brk id="38" max="9" man="1"/>
  </rowBreaks>
  <ignoredErrors>
    <ignoredError sqref="D20:D21 D23:D37 D39:D46 D49 B52" emptyCellReferenc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B1:AD48"/>
  <sheetViews>
    <sheetView zoomScaleNormal="100" workbookViewId="0">
      <selection activeCell="B13" sqref="B13"/>
    </sheetView>
  </sheetViews>
  <sheetFormatPr defaultColWidth="9.33203125" defaultRowHeight="15" x14ac:dyDescent="0.2"/>
  <cols>
    <col min="1" max="1" width="2" style="114" customWidth="1"/>
    <col min="2" max="2" width="72.33203125" style="114" customWidth="1"/>
    <col min="3" max="3" width="19.1640625" style="114" customWidth="1"/>
    <col min="4" max="4" width="15" style="115" customWidth="1"/>
    <col min="5" max="5" width="12.5" style="115" customWidth="1"/>
    <col min="6" max="7" width="15" style="115" customWidth="1"/>
    <col min="8" max="8" width="14" style="115" customWidth="1"/>
    <col min="9" max="9" width="12.6640625" style="115" customWidth="1"/>
    <col min="10" max="10" width="25.5" style="115" customWidth="1"/>
    <col min="11" max="11" width="25.5" style="156" customWidth="1"/>
    <col min="12" max="12" width="25.5" style="115" customWidth="1"/>
    <col min="13" max="14" width="28" style="114" customWidth="1"/>
    <col min="15" max="15" width="27.33203125" style="114" customWidth="1"/>
    <col min="16" max="20" width="18.6640625" style="114" customWidth="1"/>
    <col min="21" max="16384" width="9.33203125" style="114"/>
  </cols>
  <sheetData>
    <row r="1" spans="2:30" ht="15.75" thickBot="1" x14ac:dyDescent="0.25">
      <c r="B1" s="155" t="s">
        <v>1570</v>
      </c>
      <c r="I1" s="116"/>
      <c r="J1" s="116"/>
      <c r="K1" s="117"/>
    </row>
    <row r="2" spans="2:30" s="124" customFormat="1" ht="57.75" customHeight="1" x14ac:dyDescent="0.25">
      <c r="B2" s="95" t="s">
        <v>1547</v>
      </c>
      <c r="C2" s="94" t="s">
        <v>1546</v>
      </c>
      <c r="D2" s="94" t="s">
        <v>1545</v>
      </c>
      <c r="E2" s="94" t="s">
        <v>1544</v>
      </c>
      <c r="F2" s="93" t="s">
        <v>1543</v>
      </c>
      <c r="G2" s="118"/>
      <c r="H2" s="119"/>
      <c r="I2" s="120"/>
      <c r="J2" s="121"/>
      <c r="K2" s="122"/>
      <c r="L2" s="118"/>
      <c r="M2" s="123"/>
      <c r="N2" s="123"/>
      <c r="O2" s="123"/>
    </row>
    <row r="3" spans="2:30" s="124" customFormat="1" ht="28.5" customHeight="1" x14ac:dyDescent="0.2">
      <c r="B3" s="125" t="s">
        <v>1541</v>
      </c>
      <c r="C3" s="126" t="str">
        <f>'Inherent Risk Profile Input'!B2</f>
        <v>Incomplete</v>
      </c>
      <c r="D3" s="127">
        <f>'Inherent Risk Profile Input'!C2</f>
        <v>0</v>
      </c>
      <c r="E3" s="128">
        <f>'Inherent Risk Profile Input'!D2</f>
        <v>0</v>
      </c>
      <c r="F3" s="129">
        <f>COUNTA('Inherent Risk Profile Input'!A3:B16)</f>
        <v>14</v>
      </c>
      <c r="G3" s="130"/>
      <c r="H3" s="130"/>
      <c r="I3" s="120"/>
      <c r="J3" s="121"/>
      <c r="K3" s="131"/>
      <c r="L3" s="130"/>
    </row>
    <row r="4" spans="2:30" s="124" customFormat="1" ht="28.5" customHeight="1" x14ac:dyDescent="0.2">
      <c r="B4" s="125" t="s">
        <v>1540</v>
      </c>
      <c r="C4" s="126" t="str">
        <f>'Inherent Risk Profile Input'!B18</f>
        <v>Incomplete</v>
      </c>
      <c r="D4" s="132">
        <f>'Inherent Risk Profile Input'!C18</f>
        <v>0</v>
      </c>
      <c r="E4" s="133">
        <f>'Inherent Risk Profile Input'!D18</f>
        <v>0</v>
      </c>
      <c r="F4" s="129">
        <f>COUNTA('Inherent Risk Profile Input'!A19:B21)</f>
        <v>3</v>
      </c>
      <c r="G4" s="130"/>
      <c r="H4" s="130"/>
      <c r="I4" s="120"/>
      <c r="J4" s="121"/>
      <c r="K4" s="121"/>
      <c r="L4" s="115"/>
      <c r="W4" s="134"/>
      <c r="X4" s="135"/>
      <c r="Y4" s="134"/>
      <c r="Z4" s="135"/>
      <c r="AA4" s="135"/>
      <c r="AB4" s="134"/>
      <c r="AC4" s="135"/>
      <c r="AD4" s="135"/>
    </row>
    <row r="5" spans="2:30" s="124" customFormat="1" ht="28.5" customHeight="1" x14ac:dyDescent="0.2">
      <c r="B5" s="125" t="s">
        <v>1539</v>
      </c>
      <c r="C5" s="126" t="str">
        <f>'Inherent Risk Profile Input'!B23</f>
        <v>Incomplete</v>
      </c>
      <c r="D5" s="132">
        <f>'Inherent Risk Profile Input'!C23</f>
        <v>0</v>
      </c>
      <c r="E5" s="133">
        <f>'Inherent Risk Profile Input'!D23</f>
        <v>0</v>
      </c>
      <c r="F5" s="129">
        <f>COUNTA('Inherent Risk Profile Input'!A24:B37)</f>
        <v>14</v>
      </c>
      <c r="G5" s="130"/>
      <c r="H5" s="130"/>
      <c r="I5" s="120"/>
      <c r="J5" s="121"/>
      <c r="K5" s="121"/>
      <c r="L5" s="115"/>
      <c r="W5" s="135"/>
      <c r="X5" s="135"/>
      <c r="Y5" s="135"/>
      <c r="Z5" s="135"/>
      <c r="AA5" s="135"/>
      <c r="AB5" s="135"/>
      <c r="AC5" s="135"/>
      <c r="AD5" s="135"/>
    </row>
    <row r="6" spans="2:30" s="124" customFormat="1" ht="28.5" customHeight="1" x14ac:dyDescent="0.2">
      <c r="B6" s="125" t="s">
        <v>1538</v>
      </c>
      <c r="C6" s="126" t="str">
        <f>'Inherent Risk Profile Input'!B39</f>
        <v>Incomplete</v>
      </c>
      <c r="D6" s="132">
        <f>'Inherent Risk Profile Input'!C39</f>
        <v>0</v>
      </c>
      <c r="E6" s="133">
        <f>'Inherent Risk Profile Input'!D39</f>
        <v>0</v>
      </c>
      <c r="F6" s="129">
        <f>COUNTA('Inherent Risk Profile Input'!A40:B46)</f>
        <v>7</v>
      </c>
      <c r="G6" s="130"/>
      <c r="H6" s="130"/>
      <c r="I6" s="120"/>
      <c r="J6" s="121"/>
      <c r="K6" s="121"/>
      <c r="L6" s="115"/>
      <c r="W6" s="135"/>
      <c r="X6" s="135"/>
      <c r="Y6" s="135"/>
      <c r="AD6" s="135"/>
    </row>
    <row r="7" spans="2:30" s="124" customFormat="1" ht="28.5" customHeight="1" x14ac:dyDescent="0.2">
      <c r="B7" s="125" t="s">
        <v>1537</v>
      </c>
      <c r="C7" s="126" t="str">
        <f>'Inherent Risk Profile Input'!B48</f>
        <v>Incomplete</v>
      </c>
      <c r="D7" s="132">
        <f>'Inherent Risk Profile Input'!C48</f>
        <v>0</v>
      </c>
      <c r="E7" s="133">
        <f>'Inherent Risk Profile Input'!D48</f>
        <v>0</v>
      </c>
      <c r="F7" s="129">
        <f>COUNTA('Inherent Risk Profile Input'!A49:B49)</f>
        <v>1</v>
      </c>
      <c r="G7" s="130"/>
      <c r="H7" s="130"/>
      <c r="I7" s="120"/>
      <c r="J7" s="121"/>
      <c r="K7" s="131"/>
      <c r="L7" s="130"/>
      <c r="W7" s="135"/>
      <c r="X7" s="135"/>
      <c r="Y7" s="135"/>
      <c r="Z7" s="135"/>
      <c r="AA7" s="135"/>
      <c r="AB7" s="135"/>
      <c r="AC7" s="135"/>
      <c r="AD7" s="135"/>
    </row>
    <row r="8" spans="2:30" s="124" customFormat="1" ht="24" thickBot="1" x14ac:dyDescent="0.25">
      <c r="B8" s="92" t="s">
        <v>1600</v>
      </c>
      <c r="C8" s="136" t="str">
        <f>'Inherent Risk Profile Input'!B52</f>
        <v>Incomplete</v>
      </c>
      <c r="D8" s="137">
        <f>'Inherent Risk Profile Input'!C52</f>
        <v>0</v>
      </c>
      <c r="E8" s="138">
        <f>SUM(E3:E7)</f>
        <v>0</v>
      </c>
      <c r="F8" s="139">
        <f>SUM(F3:F7)</f>
        <v>39</v>
      </c>
      <c r="G8" s="130"/>
      <c r="H8" s="130"/>
      <c r="I8" s="120"/>
      <c r="J8" s="121"/>
      <c r="K8" s="131"/>
      <c r="L8" s="130"/>
      <c r="W8" s="135"/>
      <c r="X8" s="135"/>
      <c r="Y8" s="135"/>
      <c r="Z8" s="135"/>
      <c r="AA8" s="135"/>
      <c r="AB8" s="135"/>
      <c r="AC8" s="135"/>
      <c r="AD8" s="135"/>
    </row>
    <row r="9" spans="2:30" s="124" customFormat="1" ht="21.75" customHeight="1" x14ac:dyDescent="0.2">
      <c r="C9" s="140"/>
      <c r="D9" s="141"/>
      <c r="E9" s="142"/>
      <c r="H9" s="130"/>
      <c r="I9" s="120"/>
      <c r="J9" s="121"/>
      <c r="K9" s="131"/>
      <c r="L9" s="130"/>
      <c r="W9" s="135"/>
      <c r="X9" s="135"/>
      <c r="Y9" s="135"/>
      <c r="Z9" s="135"/>
      <c r="AA9" s="135"/>
      <c r="AB9" s="135"/>
      <c r="AC9" s="135"/>
      <c r="AD9" s="135"/>
    </row>
    <row r="10" spans="2:30" s="124" customFormat="1" ht="24" customHeight="1" x14ac:dyDescent="0.2">
      <c r="B10" s="143" t="s">
        <v>1542</v>
      </c>
      <c r="H10" s="130"/>
      <c r="I10" s="120"/>
      <c r="J10" s="121"/>
      <c r="K10" s="131"/>
      <c r="L10" s="130"/>
      <c r="W10" s="135"/>
      <c r="X10" s="135"/>
      <c r="Y10" s="135"/>
      <c r="Z10" s="135"/>
      <c r="AA10" s="135"/>
      <c r="AB10" s="135"/>
      <c r="AC10" s="135"/>
      <c r="AD10" s="135"/>
    </row>
    <row r="11" spans="2:30" s="124" customFormat="1" ht="15.75" customHeight="1" x14ac:dyDescent="0.2">
      <c r="B11" s="144" t="str">
        <f>IF(C8="Incomplete","Inherent Risk Profile To Be Completed",IF(C8="Least","Baseline",IF(C8="Minimal","Baseline",IF(C8="Moderate","Evolving",IF(C8="Significant","Intermediate",IF(C8="Most","Advanced"))))))</f>
        <v>Inherent Risk Profile To Be Completed</v>
      </c>
      <c r="D11" s="145"/>
      <c r="E11" s="142"/>
      <c r="H11" s="130"/>
      <c r="I11" s="120"/>
      <c r="J11" s="121"/>
      <c r="K11" s="131"/>
      <c r="L11" s="130"/>
      <c r="W11" s="135"/>
      <c r="X11" s="135"/>
      <c r="Y11" s="135"/>
      <c r="Z11" s="135"/>
      <c r="AA11" s="135"/>
      <c r="AB11" s="135"/>
      <c r="AC11" s="135"/>
      <c r="AD11" s="135"/>
    </row>
    <row r="12" spans="2:30" s="124" customFormat="1" ht="15.75" customHeight="1" x14ac:dyDescent="0.2">
      <c r="B12" s="146" t="str">
        <f>IF(C8="Least","Evolving",IF(C8="Minimal","Evolving",IF(C8="Moderate","Intermediate",IF(C8="Significant","Advanced",IF(C8="Most","Innovative","")))))</f>
        <v/>
      </c>
      <c r="D12" s="145"/>
      <c r="E12" s="142"/>
      <c r="H12" s="130"/>
      <c r="I12" s="120"/>
      <c r="J12" s="121"/>
      <c r="K12" s="131"/>
      <c r="L12" s="130"/>
      <c r="W12" s="135"/>
      <c r="X12" s="135"/>
      <c r="Y12" s="135"/>
      <c r="Z12" s="135"/>
      <c r="AA12" s="135"/>
      <c r="AB12" s="135"/>
      <c r="AC12" s="135"/>
      <c r="AD12" s="135"/>
    </row>
    <row r="13" spans="2:30" s="124" customFormat="1" ht="15.75" customHeight="1" x14ac:dyDescent="0.2">
      <c r="B13" s="144" t="str">
        <f>IF(C8="Minimal","Intermediate",IF(C8="Moderate","Advanced",IF(C8="Significant","Innovative","")))</f>
        <v/>
      </c>
      <c r="D13" s="141"/>
      <c r="E13" s="142"/>
      <c r="F13" s="142"/>
      <c r="G13" s="131"/>
      <c r="H13" s="130"/>
      <c r="I13" s="120"/>
      <c r="J13" s="121"/>
      <c r="K13" s="131"/>
      <c r="L13" s="130"/>
      <c r="W13" s="135"/>
      <c r="X13" s="135"/>
      <c r="Y13" s="135"/>
      <c r="Z13" s="135"/>
      <c r="AA13" s="135"/>
      <c r="AB13" s="135"/>
      <c r="AC13" s="135"/>
      <c r="AD13" s="135"/>
    </row>
    <row r="14" spans="2:30" s="124" customFormat="1" ht="42.75" customHeight="1" x14ac:dyDescent="0.2">
      <c r="B14" s="143"/>
      <c r="C14" s="140"/>
      <c r="D14" s="141"/>
      <c r="E14" s="142"/>
      <c r="F14" s="142"/>
      <c r="G14" s="131"/>
      <c r="H14" s="130"/>
      <c r="I14" s="120"/>
      <c r="J14" s="121"/>
      <c r="K14" s="131"/>
      <c r="L14" s="130"/>
      <c r="W14" s="135"/>
      <c r="X14" s="135"/>
      <c r="Y14" s="135"/>
      <c r="Z14" s="135"/>
      <c r="AA14" s="135"/>
      <c r="AB14" s="135"/>
      <c r="AC14" s="135"/>
      <c r="AD14" s="135"/>
    </row>
    <row r="15" spans="2:30" s="124" customFormat="1" ht="40.5" customHeight="1" x14ac:dyDescent="0.2">
      <c r="B15" s="143"/>
      <c r="C15" s="140"/>
      <c r="D15" s="141"/>
      <c r="E15" s="142"/>
      <c r="F15" s="142"/>
      <c r="G15" s="131"/>
      <c r="H15" s="130"/>
      <c r="I15" s="120"/>
      <c r="J15" s="121"/>
      <c r="K15" s="131"/>
      <c r="L15" s="130"/>
      <c r="W15" s="135"/>
      <c r="X15" s="135"/>
      <c r="Y15" s="135"/>
      <c r="Z15" s="135"/>
      <c r="AA15" s="135"/>
      <c r="AB15" s="135"/>
      <c r="AC15" s="135"/>
      <c r="AD15" s="135"/>
    </row>
    <row r="16" spans="2:30" s="124" customFormat="1" ht="41.25" customHeight="1" x14ac:dyDescent="0.2">
      <c r="B16" s="143"/>
      <c r="C16" s="140"/>
      <c r="D16" s="141"/>
      <c r="E16" s="142"/>
      <c r="F16" s="142"/>
      <c r="G16" s="131"/>
      <c r="H16" s="130"/>
      <c r="I16" s="120"/>
      <c r="J16" s="121"/>
      <c r="K16" s="131"/>
      <c r="L16" s="130"/>
      <c r="W16" s="135"/>
      <c r="X16" s="135"/>
      <c r="Y16" s="135"/>
      <c r="Z16" s="135"/>
      <c r="AA16" s="135"/>
      <c r="AB16" s="135"/>
      <c r="AC16" s="135"/>
      <c r="AD16" s="135"/>
    </row>
    <row r="17" spans="2:30" s="124" customFormat="1" ht="39" customHeight="1" x14ac:dyDescent="0.2">
      <c r="B17" s="143"/>
      <c r="C17" s="140"/>
      <c r="D17" s="141"/>
      <c r="E17" s="142"/>
      <c r="F17" s="142"/>
      <c r="G17" s="131"/>
      <c r="H17" s="130"/>
      <c r="I17" s="120"/>
      <c r="J17" s="121"/>
      <c r="K17" s="131"/>
      <c r="L17" s="130"/>
      <c r="W17" s="135"/>
      <c r="X17" s="135"/>
      <c r="Y17" s="135"/>
      <c r="Z17" s="135"/>
      <c r="AA17" s="135"/>
      <c r="AB17" s="135"/>
      <c r="AC17" s="135"/>
      <c r="AD17" s="135"/>
    </row>
    <row r="18" spans="2:30" s="148" customFormat="1" x14ac:dyDescent="0.2">
      <c r="B18" s="147"/>
      <c r="C18" s="147"/>
      <c r="D18" s="117"/>
      <c r="E18" s="116"/>
      <c r="F18" s="116"/>
      <c r="G18" s="116"/>
      <c r="H18" s="116"/>
      <c r="K18" s="117"/>
      <c r="L18" s="116"/>
      <c r="W18" s="149"/>
      <c r="X18" s="149"/>
      <c r="Y18" s="149"/>
      <c r="Z18" s="149"/>
      <c r="AA18" s="149"/>
      <c r="AB18" s="149"/>
      <c r="AC18" s="149"/>
      <c r="AD18" s="149"/>
    </row>
    <row r="19" spans="2:30" s="148" customFormat="1" x14ac:dyDescent="0.2">
      <c r="B19" s="147"/>
      <c r="C19" s="147"/>
      <c r="D19" s="117"/>
      <c r="E19" s="116"/>
      <c r="F19" s="116"/>
      <c r="G19" s="116"/>
      <c r="H19" s="116"/>
      <c r="K19" s="117"/>
      <c r="L19" s="116"/>
      <c r="W19" s="149"/>
      <c r="X19" s="149"/>
      <c r="Y19" s="149"/>
      <c r="Z19" s="149"/>
      <c r="AA19" s="149"/>
      <c r="AB19" s="149"/>
      <c r="AC19" s="149"/>
      <c r="AD19" s="149"/>
    </row>
    <row r="20" spans="2:30" s="148" customFormat="1" ht="40.5" customHeight="1" x14ac:dyDescent="0.2">
      <c r="B20" s="147"/>
      <c r="C20" s="147"/>
      <c r="D20" s="117"/>
      <c r="E20" s="116"/>
      <c r="F20" s="116"/>
      <c r="G20" s="116"/>
      <c r="H20" s="116"/>
      <c r="K20" s="117"/>
      <c r="L20" s="116"/>
      <c r="W20" s="149"/>
      <c r="X20" s="149"/>
      <c r="Y20" s="149"/>
      <c r="Z20" s="149"/>
      <c r="AA20" s="149"/>
      <c r="AB20" s="149"/>
      <c r="AC20" s="149"/>
      <c r="AD20" s="149"/>
    </row>
    <row r="21" spans="2:30" s="148" customFormat="1" ht="40.5" customHeight="1" x14ac:dyDescent="0.2">
      <c r="B21" s="147" t="s">
        <v>1571</v>
      </c>
      <c r="C21" s="147"/>
      <c r="D21" s="117"/>
      <c r="E21" s="116"/>
      <c r="F21" s="116"/>
      <c r="G21" s="116"/>
      <c r="K21" s="117"/>
      <c r="W21" s="149"/>
      <c r="X21" s="149"/>
      <c r="Y21" s="149"/>
      <c r="Z21" s="149"/>
      <c r="AA21" s="149"/>
      <c r="AB21" s="149"/>
      <c r="AC21" s="149"/>
      <c r="AD21" s="149"/>
    </row>
    <row r="22" spans="2:30" s="153" customFormat="1" ht="62.25" customHeight="1" x14ac:dyDescent="0.2">
      <c r="B22" s="150"/>
      <c r="C22" s="150"/>
      <c r="D22" s="151"/>
      <c r="E22" s="152"/>
      <c r="F22" s="152"/>
      <c r="G22" s="152"/>
      <c r="K22" s="151"/>
      <c r="W22" s="154"/>
      <c r="X22" s="154"/>
      <c r="Y22" s="154"/>
      <c r="Z22" s="154"/>
      <c r="AA22" s="154"/>
      <c r="AB22" s="154"/>
      <c r="AC22" s="154"/>
      <c r="AD22" s="154"/>
    </row>
    <row r="23" spans="2:30" s="148" customFormat="1" ht="68.25" customHeight="1" x14ac:dyDescent="0.2">
      <c r="B23" s="147"/>
      <c r="C23" s="147"/>
      <c r="D23" s="117"/>
      <c r="E23" s="116"/>
      <c r="F23" s="116"/>
      <c r="G23" s="116"/>
      <c r="K23" s="117"/>
      <c r="W23" s="149"/>
      <c r="X23" s="149"/>
      <c r="Y23" s="149"/>
      <c r="Z23" s="149"/>
      <c r="AA23" s="149"/>
      <c r="AB23" s="149"/>
      <c r="AC23" s="149"/>
      <c r="AD23" s="149"/>
    </row>
    <row r="24" spans="2:30" s="148" customFormat="1" ht="66.75" customHeight="1" x14ac:dyDescent="0.2">
      <c r="B24" s="147"/>
      <c r="C24" s="147"/>
      <c r="D24" s="117"/>
      <c r="E24" s="116"/>
      <c r="F24" s="116"/>
      <c r="G24" s="116"/>
      <c r="K24" s="117"/>
      <c r="W24" s="149"/>
      <c r="X24" s="149"/>
      <c r="Y24" s="149"/>
      <c r="Z24" s="149"/>
      <c r="AA24" s="149"/>
      <c r="AB24" s="149"/>
      <c r="AC24" s="149"/>
      <c r="AD24" s="149"/>
    </row>
    <row r="25" spans="2:30" s="148" customFormat="1" ht="66.75" customHeight="1" x14ac:dyDescent="0.2">
      <c r="B25" s="147"/>
      <c r="C25" s="147"/>
      <c r="D25" s="117"/>
      <c r="E25" s="116"/>
      <c r="F25" s="116"/>
      <c r="G25" s="116"/>
      <c r="K25" s="117"/>
      <c r="W25" s="149"/>
      <c r="X25" s="149"/>
      <c r="Y25" s="149"/>
      <c r="Z25" s="149"/>
      <c r="AA25" s="149"/>
      <c r="AB25" s="149"/>
      <c r="AC25" s="149"/>
      <c r="AD25" s="149"/>
    </row>
    <row r="26" spans="2:30" s="148" customFormat="1" ht="66.75" customHeight="1" x14ac:dyDescent="0.2">
      <c r="B26" s="147"/>
      <c r="C26" s="147"/>
      <c r="D26" s="117"/>
      <c r="E26" s="116"/>
      <c r="F26" s="116"/>
      <c r="G26" s="116"/>
      <c r="K26" s="117"/>
      <c r="W26" s="149"/>
      <c r="X26" s="149"/>
      <c r="Y26" s="149"/>
      <c r="Z26" s="149"/>
      <c r="AA26" s="149"/>
      <c r="AB26" s="149"/>
      <c r="AC26" s="149"/>
      <c r="AD26" s="149"/>
    </row>
    <row r="27" spans="2:30" s="148" customFormat="1" ht="66.75" customHeight="1" x14ac:dyDescent="0.2">
      <c r="B27" s="147"/>
      <c r="C27" s="147"/>
      <c r="D27" s="117"/>
      <c r="E27" s="116"/>
      <c r="F27" s="116"/>
      <c r="G27" s="116"/>
      <c r="K27" s="117"/>
      <c r="W27" s="149"/>
      <c r="X27" s="149"/>
      <c r="Y27" s="149"/>
      <c r="Z27" s="149"/>
      <c r="AA27" s="149"/>
      <c r="AB27" s="149"/>
      <c r="AC27" s="149"/>
      <c r="AD27" s="149"/>
    </row>
    <row r="28" spans="2:30" s="148" customFormat="1" ht="66.75" customHeight="1" x14ac:dyDescent="0.2">
      <c r="B28" s="147"/>
      <c r="C28" s="147"/>
      <c r="D28" s="117"/>
      <c r="E28" s="116"/>
      <c r="F28" s="116"/>
      <c r="G28" s="116"/>
      <c r="K28" s="117"/>
      <c r="W28" s="149"/>
      <c r="X28" s="149"/>
      <c r="Y28" s="149"/>
      <c r="Z28" s="149"/>
      <c r="AA28" s="149"/>
      <c r="AB28" s="149"/>
      <c r="AC28" s="149"/>
      <c r="AD28" s="149"/>
    </row>
    <row r="29" spans="2:30" s="148" customFormat="1" ht="15" customHeight="1" x14ac:dyDescent="0.2">
      <c r="B29" s="147"/>
      <c r="C29" s="147"/>
      <c r="D29" s="117"/>
      <c r="E29" s="116"/>
      <c r="F29" s="116"/>
      <c r="G29" s="116"/>
      <c r="K29" s="117"/>
      <c r="W29" s="149"/>
      <c r="X29" s="149"/>
      <c r="Y29" s="149"/>
      <c r="Z29" s="149"/>
      <c r="AA29" s="149"/>
      <c r="AB29" s="149"/>
      <c r="AC29" s="149"/>
      <c r="AD29" s="149"/>
    </row>
    <row r="30" spans="2:30" s="148" customFormat="1" ht="15" customHeight="1" x14ac:dyDescent="0.2">
      <c r="B30" s="147"/>
      <c r="C30" s="147"/>
      <c r="D30" s="117"/>
      <c r="E30" s="116"/>
      <c r="F30" s="116"/>
      <c r="G30" s="116"/>
      <c r="K30" s="117"/>
      <c r="W30" s="149"/>
      <c r="X30" s="149"/>
      <c r="Y30" s="149"/>
      <c r="Z30" s="149"/>
      <c r="AA30" s="149"/>
      <c r="AB30" s="149"/>
      <c r="AC30" s="149"/>
      <c r="AD30" s="149"/>
    </row>
    <row r="48" spans="2:4" x14ac:dyDescent="0.2">
      <c r="B48" s="155"/>
      <c r="C48" s="155"/>
      <c r="D48" s="156"/>
    </row>
  </sheetData>
  <conditionalFormatting sqref="K3:L3 K7:L17 H3:H17 G3:G8 G13:G17">
    <cfRule type="cellIs" dxfId="46" priority="14" operator="equal">
      <formula>"Most"</formula>
    </cfRule>
    <cfRule type="cellIs" dxfId="45" priority="15" operator="equal">
      <formula>"Significant"</formula>
    </cfRule>
    <cfRule type="cellIs" dxfId="44" priority="16" operator="equal">
      <formula>"Moderate"</formula>
    </cfRule>
    <cfRule type="cellIs" dxfId="43" priority="17" operator="equal">
      <formula>"Least"</formula>
    </cfRule>
    <cfRule type="cellIs" dxfId="42" priority="18" operator="equal">
      <formula>"Minimal"</formula>
    </cfRule>
  </conditionalFormatting>
  <conditionalFormatting sqref="K3:L3 K7:L17 H3:H17 G3:G8 G13:G17">
    <cfRule type="cellIs" dxfId="41" priority="12" operator="equal">
      <formula>"Complete"</formula>
    </cfRule>
    <cfRule type="cellIs" dxfId="40" priority="13" operator="equal">
      <formula>"Incomplete"</formula>
    </cfRule>
  </conditionalFormatting>
  <conditionalFormatting sqref="D8">
    <cfRule type="expression" dxfId="39" priority="9">
      <formula>IF($C$8="Incomplete",$D$8,"")</formula>
    </cfRule>
  </conditionalFormatting>
  <conditionalFormatting sqref="C3">
    <cfRule type="cellIs" dxfId="38" priority="6" operator="equal">
      <formula>"Incomplete"</formula>
    </cfRule>
  </conditionalFormatting>
  <conditionalFormatting sqref="C4:C8">
    <cfRule type="cellIs" dxfId="37" priority="5" operator="equal">
      <formula>"Incomplete"</formula>
    </cfRule>
  </conditionalFormatting>
  <pageMargins left="0.7" right="0.7" top="0.75" bottom="0.75" header="0.3" footer="0.3"/>
  <pageSetup scale="89" orientation="landscape" r:id="rId1"/>
  <headerFooter>
    <oddHeader>&amp;C&amp;"Arial,Regular"&amp;12Inherent Risk Profile Results</oddHeader>
    <oddFooter>Page &amp;P of &amp;N</oddFooter>
  </headerFooter>
  <rowBreaks count="2" manualBreakCount="2">
    <brk id="20" max="6" man="1"/>
    <brk id="29" max="1638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L496"/>
  <sheetViews>
    <sheetView topLeftCell="E1" zoomScaleNormal="100" workbookViewId="0">
      <pane ySplit="1" topLeftCell="A2" activePane="bottomLeft" state="frozen"/>
      <selection activeCell="G1" sqref="G1"/>
      <selection pane="bottomLeft" activeCell="F2" sqref="F2"/>
    </sheetView>
  </sheetViews>
  <sheetFormatPr defaultColWidth="9.33203125" defaultRowHeight="15.75" outlineLevelCol="1" x14ac:dyDescent="0.2"/>
  <cols>
    <col min="1" max="1" width="16.5" style="3" hidden="1" customWidth="1" outlineLevel="1"/>
    <col min="2" max="2" width="16.1640625" style="3" hidden="1" customWidth="1" outlineLevel="1"/>
    <col min="3" max="3" width="15.1640625" style="3" hidden="1" customWidth="1" outlineLevel="1"/>
    <col min="4" max="4" width="13.83203125" style="3" hidden="1" customWidth="1" outlineLevel="1"/>
    <col min="5" max="5" width="20.1640625" style="3" customWidth="1" collapsed="1"/>
    <col min="6" max="6" width="42.5" style="205" customWidth="1"/>
    <col min="7" max="7" width="38.5" style="1" customWidth="1"/>
    <col min="8" max="8" width="35.1640625" style="4" hidden="1" customWidth="1" outlineLevel="1"/>
    <col min="9" max="9" width="14.83203125" style="206" customWidth="1" collapsed="1"/>
    <col min="10" max="10" width="32.6640625" style="2" customWidth="1"/>
    <col min="11" max="11" width="8.5" style="200" customWidth="1"/>
    <col min="12" max="12" width="49.5" style="199" customWidth="1"/>
    <col min="13" max="16384" width="9.33203125" style="1"/>
  </cols>
  <sheetData>
    <row r="1" spans="1:12" s="207" customFormat="1" ht="29.25" customHeight="1" x14ac:dyDescent="0.2">
      <c r="A1" s="215" t="s">
        <v>6</v>
      </c>
      <c r="B1" s="216" t="s">
        <v>7</v>
      </c>
      <c r="C1" s="216" t="s">
        <v>8</v>
      </c>
      <c r="D1" s="216" t="s">
        <v>9</v>
      </c>
      <c r="E1" s="216" t="s">
        <v>542</v>
      </c>
      <c r="F1" s="216" t="s">
        <v>12</v>
      </c>
      <c r="G1" s="216" t="s">
        <v>541</v>
      </c>
      <c r="H1" s="216" t="s">
        <v>1158</v>
      </c>
      <c r="I1" s="217" t="s">
        <v>1623</v>
      </c>
      <c r="J1" s="217" t="s">
        <v>1166</v>
      </c>
      <c r="K1" s="218"/>
      <c r="L1" s="219" t="s">
        <v>1614</v>
      </c>
    </row>
    <row r="2" spans="1:12" s="211" customFormat="1" ht="127.5" x14ac:dyDescent="0.2">
      <c r="A2" s="157" t="s">
        <v>40</v>
      </c>
      <c r="B2" s="158" t="s">
        <v>494</v>
      </c>
      <c r="C2" s="158" t="s">
        <v>1281</v>
      </c>
      <c r="D2" s="158" t="s">
        <v>10</v>
      </c>
      <c r="E2" s="158" t="s">
        <v>545</v>
      </c>
      <c r="F2" s="158" t="s">
        <v>1151</v>
      </c>
      <c r="G2" s="158" t="s">
        <v>1030</v>
      </c>
      <c r="H2" s="158" t="s">
        <v>1162</v>
      </c>
      <c r="I2" s="208"/>
      <c r="J2" s="160"/>
      <c r="K2" s="209" t="str">
        <f t="shared" ref="K2:K66" si="0">IF(I2="Yes [CC]","CC -&gt;&gt;","")</f>
        <v/>
      </c>
      <c r="L2" s="210"/>
    </row>
    <row r="3" spans="1:12" s="211" customFormat="1" ht="89.25" x14ac:dyDescent="0.2">
      <c r="A3" s="157" t="s">
        <v>40</v>
      </c>
      <c r="B3" s="158" t="s">
        <v>494</v>
      </c>
      <c r="C3" s="158" t="s">
        <v>1281</v>
      </c>
      <c r="D3" s="158" t="s">
        <v>10</v>
      </c>
      <c r="E3" s="158" t="s">
        <v>546</v>
      </c>
      <c r="F3" s="158" t="s">
        <v>0</v>
      </c>
      <c r="G3" s="158" t="s">
        <v>1031</v>
      </c>
      <c r="H3" s="158" t="s">
        <v>1173</v>
      </c>
      <c r="I3" s="208"/>
      <c r="J3" s="160"/>
      <c r="K3" s="209" t="str">
        <f t="shared" si="0"/>
        <v/>
      </c>
      <c r="L3" s="210"/>
    </row>
    <row r="4" spans="1:12" s="211" customFormat="1" ht="89.25" x14ac:dyDescent="0.2">
      <c r="A4" s="157" t="s">
        <v>40</v>
      </c>
      <c r="B4" s="158" t="s">
        <v>494</v>
      </c>
      <c r="C4" s="158" t="s">
        <v>1281</v>
      </c>
      <c r="D4" s="158" t="s">
        <v>10</v>
      </c>
      <c r="E4" s="158" t="s">
        <v>547</v>
      </c>
      <c r="F4" s="158" t="s">
        <v>1</v>
      </c>
      <c r="G4" s="158" t="s">
        <v>1037</v>
      </c>
      <c r="H4" s="158" t="s">
        <v>1161</v>
      </c>
      <c r="I4" s="208"/>
      <c r="J4" s="160"/>
      <c r="K4" s="209" t="str">
        <f t="shared" si="0"/>
        <v/>
      </c>
      <c r="L4" s="210"/>
    </row>
    <row r="5" spans="1:12" s="211" customFormat="1" ht="306" x14ac:dyDescent="0.2">
      <c r="A5" s="157" t="s">
        <v>40</v>
      </c>
      <c r="B5" s="158" t="s">
        <v>494</v>
      </c>
      <c r="C5" s="158" t="s">
        <v>1281</v>
      </c>
      <c r="D5" s="158" t="s">
        <v>10</v>
      </c>
      <c r="E5" s="158" t="s">
        <v>548</v>
      </c>
      <c r="F5" s="158" t="s">
        <v>2</v>
      </c>
      <c r="G5" s="158" t="s">
        <v>1033</v>
      </c>
      <c r="H5" s="158" t="s">
        <v>1159</v>
      </c>
      <c r="I5" s="208"/>
      <c r="J5" s="160"/>
      <c r="K5" s="209" t="str">
        <f t="shared" si="0"/>
        <v/>
      </c>
      <c r="L5" s="210"/>
    </row>
    <row r="6" spans="1:12" s="211" customFormat="1" ht="267.75" x14ac:dyDescent="0.2">
      <c r="A6" s="157" t="s">
        <v>40</v>
      </c>
      <c r="B6" s="158" t="s">
        <v>494</v>
      </c>
      <c r="C6" s="158" t="s">
        <v>1281</v>
      </c>
      <c r="D6" s="158" t="s">
        <v>10</v>
      </c>
      <c r="E6" s="158" t="s">
        <v>549</v>
      </c>
      <c r="F6" s="158" t="s">
        <v>3</v>
      </c>
      <c r="G6" s="158" t="s">
        <v>1032</v>
      </c>
      <c r="H6" s="158" t="s">
        <v>1159</v>
      </c>
      <c r="I6" s="208"/>
      <c r="J6" s="160"/>
      <c r="K6" s="209" t="str">
        <f t="shared" si="0"/>
        <v/>
      </c>
      <c r="L6" s="210"/>
    </row>
    <row r="7" spans="1:12" s="211" customFormat="1" ht="51" collapsed="1" x14ac:dyDescent="0.2">
      <c r="A7" s="157" t="s">
        <v>40</v>
      </c>
      <c r="B7" s="158" t="s">
        <v>494</v>
      </c>
      <c r="C7" s="158" t="s">
        <v>1281</v>
      </c>
      <c r="D7" s="158" t="s">
        <v>37</v>
      </c>
      <c r="E7" s="158" t="s">
        <v>550</v>
      </c>
      <c r="F7" s="158" t="s">
        <v>44</v>
      </c>
      <c r="G7" s="158" t="s">
        <v>544</v>
      </c>
      <c r="H7" s="158" t="s">
        <v>1161</v>
      </c>
      <c r="I7" s="208"/>
      <c r="J7" s="160"/>
      <c r="K7" s="209" t="str">
        <f t="shared" si="0"/>
        <v/>
      </c>
      <c r="L7" s="210"/>
    </row>
    <row r="8" spans="1:12" s="211" customFormat="1" ht="331.5" x14ac:dyDescent="0.2">
      <c r="A8" s="157" t="s">
        <v>40</v>
      </c>
      <c r="B8" s="158" t="s">
        <v>494</v>
      </c>
      <c r="C8" s="158" t="s">
        <v>1281</v>
      </c>
      <c r="D8" s="158" t="s">
        <v>37</v>
      </c>
      <c r="E8" s="158" t="s">
        <v>551</v>
      </c>
      <c r="F8" s="158" t="s">
        <v>4</v>
      </c>
      <c r="G8" s="158" t="s">
        <v>544</v>
      </c>
      <c r="H8" s="158" t="s">
        <v>1160</v>
      </c>
      <c r="I8" s="208"/>
      <c r="J8" s="160"/>
      <c r="K8" s="209" t="str">
        <f t="shared" si="0"/>
        <v/>
      </c>
      <c r="L8" s="210"/>
    </row>
    <row r="9" spans="1:12" s="211" customFormat="1" ht="38.25" x14ac:dyDescent="0.2">
      <c r="A9" s="157" t="s">
        <v>40</v>
      </c>
      <c r="B9" s="158" t="s">
        <v>494</v>
      </c>
      <c r="C9" s="158" t="s">
        <v>1281</v>
      </c>
      <c r="D9" s="158" t="s">
        <v>37</v>
      </c>
      <c r="E9" s="158" t="s">
        <v>552</v>
      </c>
      <c r="F9" s="158" t="s">
        <v>5</v>
      </c>
      <c r="G9" s="158" t="s">
        <v>544</v>
      </c>
      <c r="H9" s="158" t="s">
        <v>1159</v>
      </c>
      <c r="I9" s="208"/>
      <c r="J9" s="160"/>
      <c r="K9" s="209" t="str">
        <f t="shared" si="0"/>
        <v/>
      </c>
      <c r="L9" s="210"/>
    </row>
    <row r="10" spans="1:12" s="211" customFormat="1" ht="51" x14ac:dyDescent="0.2">
      <c r="A10" s="157" t="s">
        <v>40</v>
      </c>
      <c r="B10" s="158" t="s">
        <v>494</v>
      </c>
      <c r="C10" s="158" t="s">
        <v>1281</v>
      </c>
      <c r="D10" s="158" t="s">
        <v>37</v>
      </c>
      <c r="E10" s="158" t="s">
        <v>553</v>
      </c>
      <c r="F10" s="158" t="s">
        <v>538</v>
      </c>
      <c r="G10" s="158" t="s">
        <v>544</v>
      </c>
      <c r="H10" s="158" t="s">
        <v>1159</v>
      </c>
      <c r="I10" s="208"/>
      <c r="J10" s="160"/>
      <c r="K10" s="209" t="str">
        <f t="shared" si="0"/>
        <v/>
      </c>
      <c r="L10" s="210"/>
    </row>
    <row r="11" spans="1:12" s="211" customFormat="1" ht="76.5" x14ac:dyDescent="0.2">
      <c r="A11" s="157" t="s">
        <v>40</v>
      </c>
      <c r="B11" s="158" t="s">
        <v>494</v>
      </c>
      <c r="C11" s="158" t="s">
        <v>1281</v>
      </c>
      <c r="D11" s="158" t="s">
        <v>11</v>
      </c>
      <c r="E11" s="158" t="s">
        <v>554</v>
      </c>
      <c r="F11" s="158" t="s">
        <v>539</v>
      </c>
      <c r="G11" s="158" t="s">
        <v>544</v>
      </c>
      <c r="H11" s="158" t="s">
        <v>1165</v>
      </c>
      <c r="I11" s="208"/>
      <c r="J11" s="160"/>
      <c r="K11" s="209" t="str">
        <f t="shared" si="0"/>
        <v/>
      </c>
      <c r="L11" s="210"/>
    </row>
    <row r="12" spans="1:12" s="211" customFormat="1" ht="63.75" x14ac:dyDescent="0.2">
      <c r="A12" s="157" t="s">
        <v>40</v>
      </c>
      <c r="B12" s="158" t="s">
        <v>494</v>
      </c>
      <c r="C12" s="158" t="s">
        <v>1281</v>
      </c>
      <c r="D12" s="158" t="s">
        <v>11</v>
      </c>
      <c r="E12" s="158" t="s">
        <v>555</v>
      </c>
      <c r="F12" s="158" t="s">
        <v>48</v>
      </c>
      <c r="G12" s="158" t="s">
        <v>544</v>
      </c>
      <c r="H12" s="158" t="s">
        <v>1159</v>
      </c>
      <c r="I12" s="208"/>
      <c r="J12" s="160"/>
      <c r="K12" s="209" t="str">
        <f t="shared" si="0"/>
        <v/>
      </c>
      <c r="L12" s="210"/>
    </row>
    <row r="13" spans="1:12" s="211" customFormat="1" ht="89.25" x14ac:dyDescent="0.2">
      <c r="A13" s="157" t="s">
        <v>40</v>
      </c>
      <c r="B13" s="158" t="s">
        <v>494</v>
      </c>
      <c r="C13" s="158" t="s">
        <v>1281</v>
      </c>
      <c r="D13" s="158" t="s">
        <v>11</v>
      </c>
      <c r="E13" s="158" t="s">
        <v>556</v>
      </c>
      <c r="F13" s="158" t="s">
        <v>49</v>
      </c>
      <c r="G13" s="158" t="s">
        <v>544</v>
      </c>
      <c r="H13" s="158" t="s">
        <v>1205</v>
      </c>
      <c r="I13" s="208"/>
      <c r="J13" s="160"/>
      <c r="K13" s="209" t="str">
        <f t="shared" si="0"/>
        <v/>
      </c>
      <c r="L13" s="210"/>
    </row>
    <row r="14" spans="1:12" s="211" customFormat="1" ht="38.25" x14ac:dyDescent="0.2">
      <c r="A14" s="157" t="s">
        <v>40</v>
      </c>
      <c r="B14" s="158" t="s">
        <v>494</v>
      </c>
      <c r="C14" s="158" t="s">
        <v>1281</v>
      </c>
      <c r="D14" s="158" t="s">
        <v>11</v>
      </c>
      <c r="E14" s="158" t="s">
        <v>557</v>
      </c>
      <c r="F14" s="158" t="s">
        <v>50</v>
      </c>
      <c r="G14" s="158" t="s">
        <v>544</v>
      </c>
      <c r="H14" s="158" t="s">
        <v>1159</v>
      </c>
      <c r="I14" s="208"/>
      <c r="J14" s="160"/>
      <c r="K14" s="209" t="str">
        <f t="shared" si="0"/>
        <v/>
      </c>
      <c r="L14" s="210"/>
    </row>
    <row r="15" spans="1:12" s="211" customFormat="1" ht="153" x14ac:dyDescent="0.2">
      <c r="A15" s="157" t="s">
        <v>40</v>
      </c>
      <c r="B15" s="158" t="s">
        <v>494</v>
      </c>
      <c r="C15" s="158" t="s">
        <v>1281</v>
      </c>
      <c r="D15" s="158" t="s">
        <v>11</v>
      </c>
      <c r="E15" s="158" t="s">
        <v>558</v>
      </c>
      <c r="F15" s="158" t="s">
        <v>51</v>
      </c>
      <c r="G15" s="158" t="s">
        <v>544</v>
      </c>
      <c r="H15" s="158" t="s">
        <v>1163</v>
      </c>
      <c r="I15" s="208"/>
      <c r="J15" s="160"/>
      <c r="K15" s="209" t="str">
        <f t="shared" si="0"/>
        <v/>
      </c>
      <c r="L15" s="210"/>
    </row>
    <row r="16" spans="1:12" s="211" customFormat="1" ht="63.75" x14ac:dyDescent="0.2">
      <c r="A16" s="157" t="s">
        <v>40</v>
      </c>
      <c r="B16" s="158" t="s">
        <v>494</v>
      </c>
      <c r="C16" s="158" t="s">
        <v>1281</v>
      </c>
      <c r="D16" s="158" t="s">
        <v>11</v>
      </c>
      <c r="E16" s="158" t="s">
        <v>559</v>
      </c>
      <c r="F16" s="158" t="s">
        <v>45</v>
      </c>
      <c r="G16" s="158" t="s">
        <v>544</v>
      </c>
      <c r="H16" s="158" t="s">
        <v>1159</v>
      </c>
      <c r="I16" s="208"/>
      <c r="J16" s="160"/>
      <c r="K16" s="209" t="str">
        <f t="shared" si="0"/>
        <v/>
      </c>
      <c r="L16" s="210"/>
    </row>
    <row r="17" spans="1:12" s="211" customFormat="1" ht="63.75" x14ac:dyDescent="0.2">
      <c r="A17" s="157" t="s">
        <v>40</v>
      </c>
      <c r="B17" s="158" t="s">
        <v>494</v>
      </c>
      <c r="C17" s="158" t="s">
        <v>1281</v>
      </c>
      <c r="D17" s="158" t="s">
        <v>11</v>
      </c>
      <c r="E17" s="158" t="s">
        <v>560</v>
      </c>
      <c r="F17" s="158" t="s">
        <v>46</v>
      </c>
      <c r="G17" s="158" t="s">
        <v>544</v>
      </c>
      <c r="H17" s="158" t="s">
        <v>1159</v>
      </c>
      <c r="I17" s="208"/>
      <c r="J17" s="160"/>
      <c r="K17" s="209" t="str">
        <f t="shared" si="0"/>
        <v/>
      </c>
      <c r="L17" s="210"/>
    </row>
    <row r="18" spans="1:12" s="211" customFormat="1" ht="51" x14ac:dyDescent="0.2">
      <c r="A18" s="157" t="s">
        <v>40</v>
      </c>
      <c r="B18" s="158" t="s">
        <v>494</v>
      </c>
      <c r="C18" s="158" t="s">
        <v>1281</v>
      </c>
      <c r="D18" s="158" t="s">
        <v>11</v>
      </c>
      <c r="E18" s="158" t="s">
        <v>561</v>
      </c>
      <c r="F18" s="158" t="s">
        <v>47</v>
      </c>
      <c r="G18" s="158" t="s">
        <v>544</v>
      </c>
      <c r="H18" s="158" t="s">
        <v>1159</v>
      </c>
      <c r="I18" s="208"/>
      <c r="J18" s="160"/>
      <c r="K18" s="209" t="str">
        <f t="shared" si="0"/>
        <v/>
      </c>
      <c r="L18" s="210"/>
    </row>
    <row r="19" spans="1:12" s="211" customFormat="1" ht="51" x14ac:dyDescent="0.2">
      <c r="A19" s="157" t="s">
        <v>40</v>
      </c>
      <c r="B19" s="158" t="s">
        <v>494</v>
      </c>
      <c r="C19" s="158" t="s">
        <v>1281</v>
      </c>
      <c r="D19" s="158" t="s">
        <v>38</v>
      </c>
      <c r="E19" s="158" t="s">
        <v>562</v>
      </c>
      <c r="F19" s="158" t="s">
        <v>57</v>
      </c>
      <c r="G19" s="158" t="s">
        <v>544</v>
      </c>
      <c r="H19" s="158" t="s">
        <v>1159</v>
      </c>
      <c r="I19" s="208"/>
      <c r="J19" s="160"/>
      <c r="K19" s="209" t="str">
        <f t="shared" si="0"/>
        <v/>
      </c>
      <c r="L19" s="210"/>
    </row>
    <row r="20" spans="1:12" s="211" customFormat="1" ht="114.75" x14ac:dyDescent="0.2">
      <c r="A20" s="157" t="s">
        <v>40</v>
      </c>
      <c r="B20" s="158" t="s">
        <v>494</v>
      </c>
      <c r="C20" s="158" t="s">
        <v>1281</v>
      </c>
      <c r="D20" s="158" t="s">
        <v>38</v>
      </c>
      <c r="E20" s="158" t="s">
        <v>563</v>
      </c>
      <c r="F20" s="158" t="s">
        <v>52</v>
      </c>
      <c r="G20" s="158" t="s">
        <v>544</v>
      </c>
      <c r="H20" s="158" t="s">
        <v>1190</v>
      </c>
      <c r="I20" s="208"/>
      <c r="J20" s="160"/>
      <c r="K20" s="209" t="str">
        <f t="shared" si="0"/>
        <v/>
      </c>
      <c r="L20" s="210"/>
    </row>
    <row r="21" spans="1:12" s="211" customFormat="1" ht="51" x14ac:dyDescent="0.2">
      <c r="A21" s="157" t="s">
        <v>40</v>
      </c>
      <c r="B21" s="158" t="s">
        <v>494</v>
      </c>
      <c r="C21" s="158" t="s">
        <v>1281</v>
      </c>
      <c r="D21" s="158" t="s">
        <v>38</v>
      </c>
      <c r="E21" s="158" t="s">
        <v>564</v>
      </c>
      <c r="F21" s="158" t="s">
        <v>53</v>
      </c>
      <c r="G21" s="158" t="s">
        <v>544</v>
      </c>
      <c r="H21" s="158" t="s">
        <v>1159</v>
      </c>
      <c r="I21" s="208"/>
      <c r="J21" s="160"/>
      <c r="K21" s="209" t="str">
        <f t="shared" si="0"/>
        <v/>
      </c>
      <c r="L21" s="210"/>
    </row>
    <row r="22" spans="1:12" s="211" customFormat="1" ht="63.75" x14ac:dyDescent="0.2">
      <c r="A22" s="157" t="s">
        <v>40</v>
      </c>
      <c r="B22" s="158" t="s">
        <v>494</v>
      </c>
      <c r="C22" s="158" t="s">
        <v>1281</v>
      </c>
      <c r="D22" s="158" t="s">
        <v>38</v>
      </c>
      <c r="E22" s="158" t="s">
        <v>565</v>
      </c>
      <c r="F22" s="158" t="s">
        <v>54</v>
      </c>
      <c r="G22" s="158" t="s">
        <v>544</v>
      </c>
      <c r="H22" s="158" t="s">
        <v>1159</v>
      </c>
      <c r="I22" s="208"/>
      <c r="J22" s="160"/>
      <c r="K22" s="209" t="str">
        <f t="shared" si="0"/>
        <v/>
      </c>
      <c r="L22" s="210"/>
    </row>
    <row r="23" spans="1:12" s="211" customFormat="1" ht="89.25" x14ac:dyDescent="0.2">
      <c r="A23" s="157" t="s">
        <v>40</v>
      </c>
      <c r="B23" s="158" t="s">
        <v>494</v>
      </c>
      <c r="C23" s="158" t="s">
        <v>1281</v>
      </c>
      <c r="D23" s="158" t="s">
        <v>38</v>
      </c>
      <c r="E23" s="158" t="s">
        <v>566</v>
      </c>
      <c r="F23" s="158" t="s">
        <v>55</v>
      </c>
      <c r="G23" s="158" t="s">
        <v>544</v>
      </c>
      <c r="H23" s="158" t="s">
        <v>1164</v>
      </c>
      <c r="I23" s="208"/>
      <c r="J23" s="160"/>
      <c r="K23" s="209" t="str">
        <f t="shared" si="0"/>
        <v/>
      </c>
      <c r="L23" s="210"/>
    </row>
    <row r="24" spans="1:12" s="211" customFormat="1" ht="51" x14ac:dyDescent="0.2">
      <c r="A24" s="157" t="s">
        <v>40</v>
      </c>
      <c r="B24" s="158" t="s">
        <v>494</v>
      </c>
      <c r="C24" s="158" t="s">
        <v>1281</v>
      </c>
      <c r="D24" s="158" t="s">
        <v>38</v>
      </c>
      <c r="E24" s="158" t="s">
        <v>567</v>
      </c>
      <c r="F24" s="158" t="s">
        <v>56</v>
      </c>
      <c r="G24" s="158" t="s">
        <v>544</v>
      </c>
      <c r="H24" s="158" t="s">
        <v>1159</v>
      </c>
      <c r="I24" s="208"/>
      <c r="J24" s="160"/>
      <c r="K24" s="209" t="str">
        <f t="shared" si="0"/>
        <v/>
      </c>
      <c r="L24" s="210"/>
    </row>
    <row r="25" spans="1:12" s="211" customFormat="1" ht="63.75" x14ac:dyDescent="0.2">
      <c r="A25" s="157" t="s">
        <v>40</v>
      </c>
      <c r="B25" s="158" t="s">
        <v>494</v>
      </c>
      <c r="C25" s="158" t="s">
        <v>1281</v>
      </c>
      <c r="D25" s="158" t="s">
        <v>39</v>
      </c>
      <c r="E25" s="158" t="s">
        <v>568</v>
      </c>
      <c r="F25" s="158" t="s">
        <v>540</v>
      </c>
      <c r="G25" s="158" t="s">
        <v>544</v>
      </c>
      <c r="H25" s="158" t="s">
        <v>1159</v>
      </c>
      <c r="I25" s="208"/>
      <c r="J25" s="160"/>
      <c r="K25" s="209" t="str">
        <f t="shared" si="0"/>
        <v/>
      </c>
      <c r="L25" s="210"/>
    </row>
    <row r="26" spans="1:12" s="211" customFormat="1" ht="76.5" x14ac:dyDescent="0.2">
      <c r="A26" s="157" t="s">
        <v>40</v>
      </c>
      <c r="B26" s="158" t="s">
        <v>494</v>
      </c>
      <c r="C26" s="158" t="s">
        <v>1281</v>
      </c>
      <c r="D26" s="158" t="s">
        <v>39</v>
      </c>
      <c r="E26" s="158" t="s">
        <v>569</v>
      </c>
      <c r="F26" s="158" t="s">
        <v>58</v>
      </c>
      <c r="G26" s="158" t="s">
        <v>544</v>
      </c>
      <c r="H26" s="158" t="s">
        <v>1159</v>
      </c>
      <c r="I26" s="208"/>
      <c r="J26" s="160"/>
      <c r="K26" s="209" t="str">
        <f t="shared" si="0"/>
        <v/>
      </c>
      <c r="L26" s="210"/>
    </row>
    <row r="27" spans="1:12" s="211" customFormat="1" ht="255" x14ac:dyDescent="0.2">
      <c r="A27" s="157" t="s">
        <v>40</v>
      </c>
      <c r="B27" s="158" t="s">
        <v>494</v>
      </c>
      <c r="C27" s="158" t="s">
        <v>510</v>
      </c>
      <c r="D27" s="158" t="s">
        <v>10</v>
      </c>
      <c r="E27" s="158" t="s">
        <v>570</v>
      </c>
      <c r="F27" s="159" t="s">
        <v>543</v>
      </c>
      <c r="G27" s="159" t="s">
        <v>1038</v>
      </c>
      <c r="H27" s="158"/>
      <c r="I27" s="208"/>
      <c r="J27" s="160"/>
      <c r="K27" s="209" t="str">
        <f t="shared" si="0"/>
        <v/>
      </c>
      <c r="L27" s="210"/>
    </row>
    <row r="28" spans="1:12" s="211" customFormat="1" ht="153" x14ac:dyDescent="0.2">
      <c r="A28" s="157" t="s">
        <v>40</v>
      </c>
      <c r="B28" s="158" t="s">
        <v>494</v>
      </c>
      <c r="C28" s="158" t="s">
        <v>510</v>
      </c>
      <c r="D28" s="158" t="s">
        <v>10</v>
      </c>
      <c r="E28" s="158" t="s">
        <v>571</v>
      </c>
      <c r="F28" s="158" t="s">
        <v>59</v>
      </c>
      <c r="G28" s="158" t="s">
        <v>1034</v>
      </c>
      <c r="H28" s="158" t="s">
        <v>1177</v>
      </c>
      <c r="I28" s="208"/>
      <c r="J28" s="160"/>
      <c r="K28" s="209" t="str">
        <f t="shared" si="0"/>
        <v/>
      </c>
      <c r="L28" s="210"/>
    </row>
    <row r="29" spans="1:12" s="211" customFormat="1" ht="229.5" x14ac:dyDescent="0.2">
      <c r="A29" s="157" t="s">
        <v>40</v>
      </c>
      <c r="B29" s="158" t="s">
        <v>494</v>
      </c>
      <c r="C29" s="158" t="s">
        <v>510</v>
      </c>
      <c r="D29" s="158" t="s">
        <v>10</v>
      </c>
      <c r="E29" s="158" t="s">
        <v>572</v>
      </c>
      <c r="F29" s="158" t="s">
        <v>60</v>
      </c>
      <c r="G29" s="158" t="s">
        <v>1035</v>
      </c>
      <c r="H29" s="158" t="s">
        <v>1248</v>
      </c>
      <c r="I29" s="208"/>
      <c r="J29" s="160"/>
      <c r="K29" s="209" t="str">
        <f t="shared" si="0"/>
        <v/>
      </c>
      <c r="L29" s="210"/>
    </row>
    <row r="30" spans="1:12" s="211" customFormat="1" ht="204" x14ac:dyDescent="0.2">
      <c r="A30" s="157" t="s">
        <v>40</v>
      </c>
      <c r="B30" s="158" t="s">
        <v>494</v>
      </c>
      <c r="C30" s="158" t="s">
        <v>510</v>
      </c>
      <c r="D30" s="158" t="s">
        <v>10</v>
      </c>
      <c r="E30" s="158" t="s">
        <v>573</v>
      </c>
      <c r="F30" s="158" t="s">
        <v>61</v>
      </c>
      <c r="G30" s="158" t="s">
        <v>1036</v>
      </c>
      <c r="H30" s="158" t="s">
        <v>1250</v>
      </c>
      <c r="I30" s="208"/>
      <c r="J30" s="160"/>
      <c r="K30" s="209" t="str">
        <f t="shared" si="0"/>
        <v/>
      </c>
      <c r="L30" s="210"/>
    </row>
    <row r="31" spans="1:12" s="211" customFormat="1" ht="89.25" x14ac:dyDescent="0.2">
      <c r="A31" s="157" t="s">
        <v>40</v>
      </c>
      <c r="B31" s="158" t="s">
        <v>494</v>
      </c>
      <c r="C31" s="158" t="s">
        <v>510</v>
      </c>
      <c r="D31" s="158" t="s">
        <v>10</v>
      </c>
      <c r="E31" s="158" t="s">
        <v>574</v>
      </c>
      <c r="F31" s="158" t="s">
        <v>62</v>
      </c>
      <c r="G31" s="158" t="s">
        <v>1039</v>
      </c>
      <c r="H31" s="158"/>
      <c r="I31" s="208"/>
      <c r="J31" s="160"/>
      <c r="K31" s="209" t="str">
        <f t="shared" si="0"/>
        <v/>
      </c>
      <c r="L31" s="210"/>
    </row>
    <row r="32" spans="1:12" s="211" customFormat="1" ht="140.25" x14ac:dyDescent="0.2">
      <c r="A32" s="157" t="s">
        <v>40</v>
      </c>
      <c r="B32" s="158" t="s">
        <v>494</v>
      </c>
      <c r="C32" s="158" t="s">
        <v>510</v>
      </c>
      <c r="D32" s="158" t="s">
        <v>10</v>
      </c>
      <c r="E32" s="158" t="s">
        <v>575</v>
      </c>
      <c r="F32" s="158" t="s">
        <v>63</v>
      </c>
      <c r="G32" s="158" t="s">
        <v>1040</v>
      </c>
      <c r="H32" s="158"/>
      <c r="I32" s="208"/>
      <c r="J32" s="160"/>
      <c r="K32" s="209" t="str">
        <f t="shared" si="0"/>
        <v/>
      </c>
      <c r="L32" s="210"/>
    </row>
    <row r="33" spans="1:12" s="211" customFormat="1" ht="344.25" x14ac:dyDescent="0.2">
      <c r="A33" s="157" t="s">
        <v>40</v>
      </c>
      <c r="B33" s="158" t="s">
        <v>494</v>
      </c>
      <c r="C33" s="158" t="s">
        <v>510</v>
      </c>
      <c r="D33" s="158" t="s">
        <v>10</v>
      </c>
      <c r="E33" s="158" t="s">
        <v>1624</v>
      </c>
      <c r="F33" s="158" t="s">
        <v>64</v>
      </c>
      <c r="G33" s="158" t="s">
        <v>1041</v>
      </c>
      <c r="H33" s="158" t="s">
        <v>1203</v>
      </c>
      <c r="I33" s="208"/>
      <c r="J33" s="160"/>
      <c r="K33" s="209" t="str">
        <f t="shared" si="0"/>
        <v/>
      </c>
      <c r="L33" s="210"/>
    </row>
    <row r="34" spans="1:12" s="211" customFormat="1" ht="38.25" collapsed="1" x14ac:dyDescent="0.2">
      <c r="A34" s="157" t="s">
        <v>40</v>
      </c>
      <c r="B34" s="158" t="s">
        <v>494</v>
      </c>
      <c r="C34" s="158" t="s">
        <v>510</v>
      </c>
      <c r="D34" s="158" t="s">
        <v>37</v>
      </c>
      <c r="E34" s="158" t="s">
        <v>576</v>
      </c>
      <c r="F34" s="158" t="s">
        <v>65</v>
      </c>
      <c r="G34" s="158" t="s">
        <v>544</v>
      </c>
      <c r="H34" s="158" t="s">
        <v>1204</v>
      </c>
      <c r="I34" s="208"/>
      <c r="J34" s="160"/>
      <c r="K34" s="209" t="str">
        <f t="shared" si="0"/>
        <v/>
      </c>
      <c r="L34" s="210"/>
    </row>
    <row r="35" spans="1:12" s="211" customFormat="1" ht="51" x14ac:dyDescent="0.2">
      <c r="A35" s="157" t="s">
        <v>40</v>
      </c>
      <c r="B35" s="158" t="s">
        <v>494</v>
      </c>
      <c r="C35" s="158" t="s">
        <v>510</v>
      </c>
      <c r="D35" s="158" t="s">
        <v>37</v>
      </c>
      <c r="E35" s="158" t="s">
        <v>577</v>
      </c>
      <c r="F35" s="158" t="s">
        <v>66</v>
      </c>
      <c r="G35" s="158" t="s">
        <v>544</v>
      </c>
      <c r="H35" s="158" t="s">
        <v>1200</v>
      </c>
      <c r="I35" s="208"/>
      <c r="J35" s="160"/>
      <c r="K35" s="209" t="str">
        <f t="shared" si="0"/>
        <v/>
      </c>
      <c r="L35" s="210"/>
    </row>
    <row r="36" spans="1:12" s="211" customFormat="1" ht="38.25" x14ac:dyDescent="0.2">
      <c r="A36" s="157" t="s">
        <v>40</v>
      </c>
      <c r="B36" s="158" t="s">
        <v>494</v>
      </c>
      <c r="C36" s="158" t="s">
        <v>510</v>
      </c>
      <c r="D36" s="158" t="s">
        <v>37</v>
      </c>
      <c r="E36" s="158" t="s">
        <v>578</v>
      </c>
      <c r="F36" s="158" t="s">
        <v>67</v>
      </c>
      <c r="G36" s="158" t="s">
        <v>544</v>
      </c>
      <c r="H36" s="158" t="s">
        <v>1180</v>
      </c>
      <c r="I36" s="208"/>
      <c r="J36" s="160"/>
      <c r="K36" s="209" t="str">
        <f t="shared" si="0"/>
        <v/>
      </c>
      <c r="L36" s="210"/>
    </row>
    <row r="37" spans="1:12" s="211" customFormat="1" ht="51" x14ac:dyDescent="0.2">
      <c r="A37" s="157" t="s">
        <v>40</v>
      </c>
      <c r="B37" s="158" t="s">
        <v>494</v>
      </c>
      <c r="C37" s="158" t="s">
        <v>510</v>
      </c>
      <c r="D37" s="158" t="s">
        <v>11</v>
      </c>
      <c r="E37" s="158" t="s">
        <v>579</v>
      </c>
      <c r="F37" s="158" t="s">
        <v>68</v>
      </c>
      <c r="G37" s="158" t="s">
        <v>544</v>
      </c>
      <c r="H37" s="158"/>
      <c r="I37" s="208"/>
      <c r="J37" s="160"/>
      <c r="K37" s="209" t="str">
        <f t="shared" si="0"/>
        <v/>
      </c>
      <c r="L37" s="210"/>
    </row>
    <row r="38" spans="1:12" s="211" customFormat="1" ht="51" x14ac:dyDescent="0.2">
      <c r="A38" s="157" t="s">
        <v>40</v>
      </c>
      <c r="B38" s="158" t="s">
        <v>494</v>
      </c>
      <c r="C38" s="158" t="s">
        <v>510</v>
      </c>
      <c r="D38" s="158" t="s">
        <v>11</v>
      </c>
      <c r="E38" s="158" t="s">
        <v>580</v>
      </c>
      <c r="F38" s="158" t="s">
        <v>69</v>
      </c>
      <c r="G38" s="158" t="s">
        <v>544</v>
      </c>
      <c r="H38" s="158"/>
      <c r="I38" s="208"/>
      <c r="J38" s="160"/>
      <c r="K38" s="209" t="str">
        <f t="shared" si="0"/>
        <v/>
      </c>
      <c r="L38" s="210"/>
    </row>
    <row r="39" spans="1:12" s="211" customFormat="1" ht="51" x14ac:dyDescent="0.2">
      <c r="A39" s="157" t="s">
        <v>40</v>
      </c>
      <c r="B39" s="158" t="s">
        <v>494</v>
      </c>
      <c r="C39" s="158" t="s">
        <v>510</v>
      </c>
      <c r="D39" s="158" t="s">
        <v>11</v>
      </c>
      <c r="E39" s="158" t="s">
        <v>581</v>
      </c>
      <c r="F39" s="158" t="s">
        <v>71</v>
      </c>
      <c r="G39" s="158" t="s">
        <v>544</v>
      </c>
      <c r="H39" s="158" t="s">
        <v>1200</v>
      </c>
      <c r="I39" s="208"/>
      <c r="J39" s="160"/>
      <c r="K39" s="209" t="str">
        <f t="shared" si="0"/>
        <v/>
      </c>
      <c r="L39" s="210"/>
    </row>
    <row r="40" spans="1:12" s="211" customFormat="1" ht="38.25" x14ac:dyDescent="0.2">
      <c r="A40" s="157" t="s">
        <v>40</v>
      </c>
      <c r="B40" s="158" t="s">
        <v>494</v>
      </c>
      <c r="C40" s="158" t="s">
        <v>510</v>
      </c>
      <c r="D40" s="158" t="s">
        <v>11</v>
      </c>
      <c r="E40" s="158" t="s">
        <v>582</v>
      </c>
      <c r="F40" s="158" t="s">
        <v>72</v>
      </c>
      <c r="G40" s="158" t="s">
        <v>544</v>
      </c>
      <c r="H40" s="158"/>
      <c r="I40" s="208"/>
      <c r="J40" s="160"/>
      <c r="K40" s="209" t="str">
        <f t="shared" si="0"/>
        <v/>
      </c>
      <c r="L40" s="210"/>
    </row>
    <row r="41" spans="1:12" s="211" customFormat="1" ht="51" x14ac:dyDescent="0.2">
      <c r="A41" s="157" t="s">
        <v>40</v>
      </c>
      <c r="B41" s="158" t="s">
        <v>494</v>
      </c>
      <c r="C41" s="158" t="s">
        <v>510</v>
      </c>
      <c r="D41" s="158" t="s">
        <v>11</v>
      </c>
      <c r="E41" s="158" t="s">
        <v>583</v>
      </c>
      <c r="F41" s="158" t="s">
        <v>70</v>
      </c>
      <c r="G41" s="158" t="s">
        <v>544</v>
      </c>
      <c r="H41" s="158"/>
      <c r="I41" s="208"/>
      <c r="J41" s="160"/>
      <c r="K41" s="209" t="str">
        <f t="shared" si="0"/>
        <v/>
      </c>
      <c r="L41" s="210"/>
    </row>
    <row r="42" spans="1:12" s="211" customFormat="1" ht="51" x14ac:dyDescent="0.2">
      <c r="A42" s="157" t="s">
        <v>40</v>
      </c>
      <c r="B42" s="158" t="s">
        <v>494</v>
      </c>
      <c r="C42" s="158" t="s">
        <v>510</v>
      </c>
      <c r="D42" s="158" t="s">
        <v>38</v>
      </c>
      <c r="E42" s="158" t="s">
        <v>584</v>
      </c>
      <c r="F42" s="158" t="s">
        <v>77</v>
      </c>
      <c r="G42" s="158" t="s">
        <v>544</v>
      </c>
      <c r="H42" s="158"/>
      <c r="I42" s="208"/>
      <c r="J42" s="161"/>
      <c r="K42" s="209" t="str">
        <f t="shared" si="0"/>
        <v/>
      </c>
      <c r="L42" s="210"/>
    </row>
    <row r="43" spans="1:12" s="211" customFormat="1" ht="38.25" x14ac:dyDescent="0.2">
      <c r="A43" s="157" t="s">
        <v>40</v>
      </c>
      <c r="B43" s="158" t="s">
        <v>494</v>
      </c>
      <c r="C43" s="158" t="s">
        <v>510</v>
      </c>
      <c r="D43" s="158" t="s">
        <v>38</v>
      </c>
      <c r="E43" s="158" t="s">
        <v>585</v>
      </c>
      <c r="F43" s="158" t="s">
        <v>73</v>
      </c>
      <c r="G43" s="158" t="s">
        <v>544</v>
      </c>
      <c r="H43" s="158"/>
      <c r="I43" s="208"/>
      <c r="J43" s="161"/>
      <c r="K43" s="209" t="str">
        <f t="shared" si="0"/>
        <v/>
      </c>
      <c r="L43" s="210"/>
    </row>
    <row r="44" spans="1:12" s="211" customFormat="1" ht="51" x14ac:dyDescent="0.2">
      <c r="A44" s="157" t="s">
        <v>40</v>
      </c>
      <c r="B44" s="158" t="s">
        <v>494</v>
      </c>
      <c r="C44" s="158" t="s">
        <v>510</v>
      </c>
      <c r="D44" s="158" t="s">
        <v>38</v>
      </c>
      <c r="E44" s="158" t="s">
        <v>586</v>
      </c>
      <c r="F44" s="158" t="s">
        <v>74</v>
      </c>
      <c r="G44" s="158" t="s">
        <v>544</v>
      </c>
      <c r="H44" s="158" t="s">
        <v>1198</v>
      </c>
      <c r="I44" s="208"/>
      <c r="J44" s="161"/>
      <c r="K44" s="209" t="str">
        <f t="shared" si="0"/>
        <v/>
      </c>
      <c r="L44" s="210"/>
    </row>
    <row r="45" spans="1:12" s="211" customFormat="1" ht="63.75" x14ac:dyDescent="0.2">
      <c r="A45" s="157" t="s">
        <v>40</v>
      </c>
      <c r="B45" s="158" t="s">
        <v>494</v>
      </c>
      <c r="C45" s="158" t="s">
        <v>510</v>
      </c>
      <c r="D45" s="158" t="s">
        <v>38</v>
      </c>
      <c r="E45" s="158" t="s">
        <v>587</v>
      </c>
      <c r="F45" s="158" t="s">
        <v>76</v>
      </c>
      <c r="G45" s="158" t="s">
        <v>544</v>
      </c>
      <c r="H45" s="158" t="s">
        <v>1213</v>
      </c>
      <c r="I45" s="208"/>
      <c r="J45" s="161"/>
      <c r="K45" s="209" t="str">
        <f t="shared" si="0"/>
        <v/>
      </c>
      <c r="L45" s="210"/>
    </row>
    <row r="46" spans="1:12" s="211" customFormat="1" ht="51" x14ac:dyDescent="0.2">
      <c r="A46" s="157" t="s">
        <v>40</v>
      </c>
      <c r="B46" s="158" t="s">
        <v>494</v>
      </c>
      <c r="C46" s="158" t="s">
        <v>510</v>
      </c>
      <c r="D46" s="158" t="s">
        <v>38</v>
      </c>
      <c r="E46" s="158" t="s">
        <v>588</v>
      </c>
      <c r="F46" s="158" t="s">
        <v>75</v>
      </c>
      <c r="G46" s="158" t="s">
        <v>544</v>
      </c>
      <c r="H46" s="158" t="s">
        <v>1186</v>
      </c>
      <c r="I46" s="208"/>
      <c r="J46" s="161"/>
      <c r="K46" s="209" t="str">
        <f t="shared" si="0"/>
        <v/>
      </c>
      <c r="L46" s="210"/>
    </row>
    <row r="47" spans="1:12" s="211" customFormat="1" ht="51" x14ac:dyDescent="0.2">
      <c r="A47" s="157" t="s">
        <v>40</v>
      </c>
      <c r="B47" s="158" t="s">
        <v>494</v>
      </c>
      <c r="C47" s="158" t="s">
        <v>510</v>
      </c>
      <c r="D47" s="158" t="s">
        <v>39</v>
      </c>
      <c r="E47" s="158" t="s">
        <v>589</v>
      </c>
      <c r="F47" s="158" t="s">
        <v>1610</v>
      </c>
      <c r="G47" s="158" t="s">
        <v>544</v>
      </c>
      <c r="H47" s="158" t="s">
        <v>1199</v>
      </c>
      <c r="I47" s="208"/>
      <c r="J47" s="161"/>
      <c r="K47" s="209" t="str">
        <f t="shared" si="0"/>
        <v/>
      </c>
      <c r="L47" s="210"/>
    </row>
    <row r="48" spans="1:12" s="211" customFormat="1" ht="293.25" collapsed="1" x14ac:dyDescent="0.2">
      <c r="A48" s="157" t="s">
        <v>40</v>
      </c>
      <c r="B48" s="158" t="s">
        <v>494</v>
      </c>
      <c r="C48" s="158" t="s">
        <v>511</v>
      </c>
      <c r="D48" s="158" t="s">
        <v>10</v>
      </c>
      <c r="E48" s="158" t="s">
        <v>590</v>
      </c>
      <c r="F48" s="159" t="s">
        <v>78</v>
      </c>
      <c r="G48" s="159" t="s">
        <v>1042</v>
      </c>
      <c r="H48" s="158" t="s">
        <v>1193</v>
      </c>
      <c r="I48" s="208"/>
      <c r="J48" s="160"/>
      <c r="K48" s="209" t="str">
        <f t="shared" si="0"/>
        <v/>
      </c>
      <c r="L48" s="210"/>
    </row>
    <row r="49" spans="1:12" s="211" customFormat="1" ht="140.25" x14ac:dyDescent="0.2">
      <c r="A49" s="157" t="s">
        <v>40</v>
      </c>
      <c r="B49" s="158" t="s">
        <v>494</v>
      </c>
      <c r="C49" s="158" t="s">
        <v>511</v>
      </c>
      <c r="D49" s="158" t="s">
        <v>10</v>
      </c>
      <c r="E49" s="158" t="s">
        <v>591</v>
      </c>
      <c r="F49" s="158" t="s">
        <v>79</v>
      </c>
      <c r="G49" s="158" t="s">
        <v>1043</v>
      </c>
      <c r="H49" s="158" t="s">
        <v>1201</v>
      </c>
      <c r="I49" s="208"/>
      <c r="J49" s="160"/>
      <c r="K49" s="209" t="str">
        <f t="shared" si="0"/>
        <v/>
      </c>
      <c r="L49" s="210"/>
    </row>
    <row r="50" spans="1:12" s="211" customFormat="1" ht="267.75" x14ac:dyDescent="0.2">
      <c r="A50" s="157" t="s">
        <v>40</v>
      </c>
      <c r="B50" s="158" t="s">
        <v>494</v>
      </c>
      <c r="C50" s="158" t="s">
        <v>511</v>
      </c>
      <c r="D50" s="158" t="s">
        <v>10</v>
      </c>
      <c r="E50" s="158" t="s">
        <v>592</v>
      </c>
      <c r="F50" s="158" t="s">
        <v>80</v>
      </c>
      <c r="G50" s="158" t="s">
        <v>1044</v>
      </c>
      <c r="H50" s="158"/>
      <c r="I50" s="208"/>
      <c r="J50" s="160"/>
      <c r="K50" s="209" t="str">
        <f t="shared" si="0"/>
        <v/>
      </c>
      <c r="L50" s="210"/>
    </row>
    <row r="51" spans="1:12" s="211" customFormat="1" ht="255" x14ac:dyDescent="0.2">
      <c r="A51" s="157" t="s">
        <v>40</v>
      </c>
      <c r="B51" s="158" t="s">
        <v>494</v>
      </c>
      <c r="C51" s="158" t="s">
        <v>511</v>
      </c>
      <c r="D51" s="158" t="s">
        <v>10</v>
      </c>
      <c r="E51" s="158" t="s">
        <v>593</v>
      </c>
      <c r="F51" s="158" t="s">
        <v>81</v>
      </c>
      <c r="G51" s="158" t="s">
        <v>1045</v>
      </c>
      <c r="H51" s="158" t="s">
        <v>1235</v>
      </c>
      <c r="I51" s="208"/>
      <c r="J51" s="161"/>
      <c r="K51" s="209" t="str">
        <f t="shared" si="0"/>
        <v/>
      </c>
      <c r="L51" s="210"/>
    </row>
    <row r="52" spans="1:12" s="211" customFormat="1" ht="63.75" x14ac:dyDescent="0.2">
      <c r="A52" s="157" t="s">
        <v>40</v>
      </c>
      <c r="B52" s="158" t="s">
        <v>494</v>
      </c>
      <c r="C52" s="158" t="s">
        <v>511</v>
      </c>
      <c r="D52" s="158" t="s">
        <v>37</v>
      </c>
      <c r="E52" s="158" t="s">
        <v>594</v>
      </c>
      <c r="F52" s="158" t="s">
        <v>82</v>
      </c>
      <c r="G52" s="158" t="s">
        <v>544</v>
      </c>
      <c r="H52" s="158"/>
      <c r="I52" s="208"/>
      <c r="J52" s="161"/>
      <c r="K52" s="209" t="str">
        <f t="shared" si="0"/>
        <v/>
      </c>
      <c r="L52" s="210"/>
    </row>
    <row r="53" spans="1:12" s="211" customFormat="1" ht="51" x14ac:dyDescent="0.2">
      <c r="A53" s="157" t="s">
        <v>40</v>
      </c>
      <c r="B53" s="158" t="s">
        <v>494</v>
      </c>
      <c r="C53" s="158" t="s">
        <v>511</v>
      </c>
      <c r="D53" s="158" t="s">
        <v>37</v>
      </c>
      <c r="E53" s="158" t="s">
        <v>595</v>
      </c>
      <c r="F53" s="158" t="s">
        <v>83</v>
      </c>
      <c r="G53" s="158" t="s">
        <v>544</v>
      </c>
      <c r="H53" s="158" t="s">
        <v>1227</v>
      </c>
      <c r="I53" s="208"/>
      <c r="J53" s="161"/>
      <c r="K53" s="209" t="str">
        <f t="shared" si="0"/>
        <v/>
      </c>
      <c r="L53" s="210"/>
    </row>
    <row r="54" spans="1:12" s="211" customFormat="1" ht="38.25" x14ac:dyDescent="0.2">
      <c r="A54" s="157" t="s">
        <v>40</v>
      </c>
      <c r="B54" s="158" t="s">
        <v>494</v>
      </c>
      <c r="C54" s="158" t="s">
        <v>511</v>
      </c>
      <c r="D54" s="158" t="s">
        <v>37</v>
      </c>
      <c r="E54" s="158" t="s">
        <v>596</v>
      </c>
      <c r="F54" s="158" t="s">
        <v>84</v>
      </c>
      <c r="G54" s="158" t="s">
        <v>544</v>
      </c>
      <c r="H54" s="158" t="s">
        <v>1227</v>
      </c>
      <c r="I54" s="208"/>
      <c r="J54" s="161"/>
      <c r="K54" s="209" t="str">
        <f t="shared" si="0"/>
        <v/>
      </c>
      <c r="L54" s="210"/>
    </row>
    <row r="55" spans="1:12" s="211" customFormat="1" ht="38.25" x14ac:dyDescent="0.2">
      <c r="A55" s="157" t="s">
        <v>40</v>
      </c>
      <c r="B55" s="158" t="s">
        <v>494</v>
      </c>
      <c r="C55" s="158" t="s">
        <v>511</v>
      </c>
      <c r="D55" s="158" t="s">
        <v>37</v>
      </c>
      <c r="E55" s="158" t="s">
        <v>597</v>
      </c>
      <c r="F55" s="158" t="s">
        <v>85</v>
      </c>
      <c r="G55" s="158" t="s">
        <v>544</v>
      </c>
      <c r="H55" s="158"/>
      <c r="I55" s="208"/>
      <c r="J55" s="161"/>
      <c r="K55" s="209" t="str">
        <f t="shared" si="0"/>
        <v/>
      </c>
      <c r="L55" s="210"/>
    </row>
    <row r="56" spans="1:12" s="211" customFormat="1" ht="51" x14ac:dyDescent="0.2">
      <c r="A56" s="157" t="s">
        <v>40</v>
      </c>
      <c r="B56" s="158" t="s">
        <v>494</v>
      </c>
      <c r="C56" s="158" t="s">
        <v>511</v>
      </c>
      <c r="D56" s="158" t="s">
        <v>11</v>
      </c>
      <c r="E56" s="158" t="s">
        <v>598</v>
      </c>
      <c r="F56" s="158" t="s">
        <v>87</v>
      </c>
      <c r="G56" s="158" t="s">
        <v>544</v>
      </c>
      <c r="H56" s="158"/>
      <c r="I56" s="208"/>
      <c r="J56" s="161"/>
      <c r="K56" s="209" t="str">
        <f t="shared" si="0"/>
        <v/>
      </c>
      <c r="L56" s="210"/>
    </row>
    <row r="57" spans="1:12" s="211" customFormat="1" ht="51" x14ac:dyDescent="0.2">
      <c r="A57" s="157" t="s">
        <v>40</v>
      </c>
      <c r="B57" s="158" t="s">
        <v>494</v>
      </c>
      <c r="C57" s="158" t="s">
        <v>511</v>
      </c>
      <c r="D57" s="158" t="s">
        <v>11</v>
      </c>
      <c r="E57" s="158" t="s">
        <v>599</v>
      </c>
      <c r="F57" s="158" t="s">
        <v>86</v>
      </c>
      <c r="G57" s="158" t="s">
        <v>544</v>
      </c>
      <c r="H57" s="158"/>
      <c r="I57" s="208"/>
      <c r="J57" s="161"/>
      <c r="K57" s="209" t="str">
        <f t="shared" si="0"/>
        <v/>
      </c>
      <c r="L57" s="210"/>
    </row>
    <row r="58" spans="1:12" s="211" customFormat="1" ht="38.25" x14ac:dyDescent="0.2">
      <c r="A58" s="157" t="s">
        <v>40</v>
      </c>
      <c r="B58" s="158" t="s">
        <v>494</v>
      </c>
      <c r="C58" s="158" t="s">
        <v>511</v>
      </c>
      <c r="D58" s="158" t="s">
        <v>38</v>
      </c>
      <c r="E58" s="158" t="s">
        <v>600</v>
      </c>
      <c r="F58" s="158" t="s">
        <v>88</v>
      </c>
      <c r="G58" s="158" t="s">
        <v>544</v>
      </c>
      <c r="H58" s="158"/>
      <c r="I58" s="208"/>
      <c r="J58" s="161"/>
      <c r="K58" s="209" t="str">
        <f t="shared" si="0"/>
        <v/>
      </c>
      <c r="L58" s="210"/>
    </row>
    <row r="59" spans="1:12" s="211" customFormat="1" ht="38.25" x14ac:dyDescent="0.2">
      <c r="A59" s="157" t="s">
        <v>40</v>
      </c>
      <c r="B59" s="158" t="s">
        <v>494</v>
      </c>
      <c r="C59" s="158" t="s">
        <v>511</v>
      </c>
      <c r="D59" s="158" t="s">
        <v>38</v>
      </c>
      <c r="E59" s="158" t="s">
        <v>601</v>
      </c>
      <c r="F59" s="158" t="s">
        <v>89</v>
      </c>
      <c r="G59" s="158" t="s">
        <v>544</v>
      </c>
      <c r="H59" s="158"/>
      <c r="I59" s="208"/>
      <c r="J59" s="161"/>
      <c r="K59" s="209" t="str">
        <f t="shared" si="0"/>
        <v/>
      </c>
      <c r="L59" s="210"/>
    </row>
    <row r="60" spans="1:12" s="211" customFormat="1" ht="38.25" x14ac:dyDescent="0.2">
      <c r="A60" s="157" t="s">
        <v>40</v>
      </c>
      <c r="B60" s="158" t="s">
        <v>494</v>
      </c>
      <c r="C60" s="158" t="s">
        <v>511</v>
      </c>
      <c r="D60" s="158" t="s">
        <v>38</v>
      </c>
      <c r="E60" s="158" t="s">
        <v>602</v>
      </c>
      <c r="F60" s="158" t="s">
        <v>90</v>
      </c>
      <c r="G60" s="158" t="s">
        <v>544</v>
      </c>
      <c r="H60" s="158"/>
      <c r="I60" s="208"/>
      <c r="J60" s="161"/>
      <c r="K60" s="209" t="str">
        <f t="shared" si="0"/>
        <v/>
      </c>
      <c r="L60" s="210"/>
    </row>
    <row r="61" spans="1:12" s="211" customFormat="1" ht="51" x14ac:dyDescent="0.2">
      <c r="A61" s="157" t="s">
        <v>40</v>
      </c>
      <c r="B61" s="158" t="s">
        <v>494</v>
      </c>
      <c r="C61" s="158" t="s">
        <v>511</v>
      </c>
      <c r="D61" s="158" t="s">
        <v>38</v>
      </c>
      <c r="E61" s="158" t="s">
        <v>603</v>
      </c>
      <c r="F61" s="158" t="s">
        <v>91</v>
      </c>
      <c r="G61" s="158" t="s">
        <v>544</v>
      </c>
      <c r="H61" s="158"/>
      <c r="I61" s="208"/>
      <c r="J61" s="161"/>
      <c r="K61" s="209" t="str">
        <f t="shared" si="0"/>
        <v/>
      </c>
      <c r="L61" s="210"/>
    </row>
    <row r="62" spans="1:12" s="211" customFormat="1" ht="76.5" x14ac:dyDescent="0.2">
      <c r="A62" s="157" t="s">
        <v>40</v>
      </c>
      <c r="B62" s="158" t="s">
        <v>494</v>
      </c>
      <c r="C62" s="158" t="s">
        <v>511</v>
      </c>
      <c r="D62" s="158" t="s">
        <v>39</v>
      </c>
      <c r="E62" s="158" t="s">
        <v>604</v>
      </c>
      <c r="F62" s="158" t="s">
        <v>92</v>
      </c>
      <c r="G62" s="158" t="s">
        <v>544</v>
      </c>
      <c r="H62" s="158"/>
      <c r="I62" s="208"/>
      <c r="J62" s="161"/>
      <c r="K62" s="209" t="str">
        <f t="shared" si="0"/>
        <v/>
      </c>
      <c r="L62" s="210"/>
    </row>
    <row r="63" spans="1:12" s="211" customFormat="1" ht="51" x14ac:dyDescent="0.2">
      <c r="A63" s="157" t="s">
        <v>40</v>
      </c>
      <c r="B63" s="158" t="s">
        <v>494</v>
      </c>
      <c r="C63" s="158" t="s">
        <v>511</v>
      </c>
      <c r="D63" s="158" t="s">
        <v>39</v>
      </c>
      <c r="E63" s="158" t="s">
        <v>605</v>
      </c>
      <c r="F63" s="158" t="s">
        <v>93</v>
      </c>
      <c r="G63" s="158" t="s">
        <v>544</v>
      </c>
      <c r="H63" s="158"/>
      <c r="I63" s="208"/>
      <c r="J63" s="161"/>
      <c r="K63" s="209" t="str">
        <f t="shared" si="0"/>
        <v/>
      </c>
      <c r="L63" s="210"/>
    </row>
    <row r="64" spans="1:12" s="211" customFormat="1" ht="204" collapsed="1" x14ac:dyDescent="0.2">
      <c r="A64" s="157" t="s">
        <v>40</v>
      </c>
      <c r="B64" s="158" t="s">
        <v>495</v>
      </c>
      <c r="C64" s="158" t="s">
        <v>512</v>
      </c>
      <c r="D64" s="158" t="s">
        <v>10</v>
      </c>
      <c r="E64" s="158" t="s">
        <v>606</v>
      </c>
      <c r="F64" s="158" t="s">
        <v>1625</v>
      </c>
      <c r="G64" s="158" t="s">
        <v>1046</v>
      </c>
      <c r="H64" s="158" t="s">
        <v>1170</v>
      </c>
      <c r="I64" s="208"/>
      <c r="J64" s="160"/>
      <c r="K64" s="209" t="str">
        <f t="shared" si="0"/>
        <v/>
      </c>
      <c r="L64" s="210"/>
    </row>
    <row r="65" spans="1:12" s="211" customFormat="1" ht="76.5" x14ac:dyDescent="0.2">
      <c r="A65" s="157" t="s">
        <v>40</v>
      </c>
      <c r="B65" s="158" t="s">
        <v>495</v>
      </c>
      <c r="C65" s="158" t="s">
        <v>512</v>
      </c>
      <c r="D65" s="158" t="s">
        <v>37</v>
      </c>
      <c r="E65" s="158" t="s">
        <v>607</v>
      </c>
      <c r="F65" s="158" t="s">
        <v>94</v>
      </c>
      <c r="G65" s="158" t="s">
        <v>544</v>
      </c>
      <c r="H65" s="158" t="s">
        <v>1174</v>
      </c>
      <c r="I65" s="208"/>
      <c r="J65" s="161"/>
      <c r="K65" s="209" t="str">
        <f t="shared" si="0"/>
        <v/>
      </c>
      <c r="L65" s="210"/>
    </row>
    <row r="66" spans="1:12" s="211" customFormat="1" ht="51" x14ac:dyDescent="0.2">
      <c r="A66" s="157" t="s">
        <v>40</v>
      </c>
      <c r="B66" s="158" t="s">
        <v>495</v>
      </c>
      <c r="C66" s="158" t="s">
        <v>512</v>
      </c>
      <c r="D66" s="158" t="s">
        <v>37</v>
      </c>
      <c r="E66" s="158" t="s">
        <v>608</v>
      </c>
      <c r="F66" s="158" t="s">
        <v>95</v>
      </c>
      <c r="G66" s="158" t="s">
        <v>544</v>
      </c>
      <c r="H66" s="158" t="s">
        <v>1240</v>
      </c>
      <c r="I66" s="208"/>
      <c r="J66" s="161"/>
      <c r="K66" s="209" t="str">
        <f t="shared" si="0"/>
        <v/>
      </c>
      <c r="L66" s="210"/>
    </row>
    <row r="67" spans="1:12" s="211" customFormat="1" ht="51" x14ac:dyDescent="0.2">
      <c r="A67" s="157" t="s">
        <v>40</v>
      </c>
      <c r="B67" s="158" t="s">
        <v>495</v>
      </c>
      <c r="C67" s="158" t="s">
        <v>512</v>
      </c>
      <c r="D67" s="158" t="s">
        <v>37</v>
      </c>
      <c r="E67" s="158" t="s">
        <v>609</v>
      </c>
      <c r="F67" s="158" t="s">
        <v>96</v>
      </c>
      <c r="G67" s="158" t="s">
        <v>544</v>
      </c>
      <c r="H67" s="158"/>
      <c r="I67" s="208"/>
      <c r="J67" s="161"/>
      <c r="K67" s="209" t="str">
        <f t="shared" ref="K67:K130" si="1">IF(I67="Yes [CC]","CC -&gt;&gt;","")</f>
        <v/>
      </c>
      <c r="L67" s="210"/>
    </row>
    <row r="68" spans="1:12" s="211" customFormat="1" ht="38.25" x14ac:dyDescent="0.2">
      <c r="A68" s="157" t="s">
        <v>40</v>
      </c>
      <c r="B68" s="158" t="s">
        <v>495</v>
      </c>
      <c r="C68" s="158" t="s">
        <v>512</v>
      </c>
      <c r="D68" s="158" t="s">
        <v>11</v>
      </c>
      <c r="E68" s="158" t="s">
        <v>610</v>
      </c>
      <c r="F68" s="158" t="s">
        <v>97</v>
      </c>
      <c r="G68" s="158" t="s">
        <v>544</v>
      </c>
      <c r="H68" s="158"/>
      <c r="I68" s="208"/>
      <c r="J68" s="161"/>
      <c r="K68" s="209" t="str">
        <f t="shared" si="1"/>
        <v/>
      </c>
      <c r="L68" s="210"/>
    </row>
    <row r="69" spans="1:12" s="211" customFormat="1" ht="76.5" x14ac:dyDescent="0.2">
      <c r="A69" s="157" t="s">
        <v>40</v>
      </c>
      <c r="B69" s="158" t="s">
        <v>495</v>
      </c>
      <c r="C69" s="158" t="s">
        <v>512</v>
      </c>
      <c r="D69" s="158" t="s">
        <v>11</v>
      </c>
      <c r="E69" s="158" t="s">
        <v>611</v>
      </c>
      <c r="F69" s="158" t="s">
        <v>98</v>
      </c>
      <c r="G69" s="158" t="s">
        <v>544</v>
      </c>
      <c r="H69" s="158" t="s">
        <v>1188</v>
      </c>
      <c r="I69" s="208"/>
      <c r="J69" s="161"/>
      <c r="K69" s="209" t="str">
        <f t="shared" si="1"/>
        <v/>
      </c>
      <c r="L69" s="210"/>
    </row>
    <row r="70" spans="1:12" s="211" customFormat="1" ht="51" x14ac:dyDescent="0.2">
      <c r="A70" s="157" t="s">
        <v>40</v>
      </c>
      <c r="B70" s="158" t="s">
        <v>495</v>
      </c>
      <c r="C70" s="158" t="s">
        <v>512</v>
      </c>
      <c r="D70" s="158" t="s">
        <v>11</v>
      </c>
      <c r="E70" s="158" t="s">
        <v>612</v>
      </c>
      <c r="F70" s="158" t="s">
        <v>99</v>
      </c>
      <c r="G70" s="158" t="s">
        <v>544</v>
      </c>
      <c r="H70" s="158"/>
      <c r="I70" s="208"/>
      <c r="J70" s="161"/>
      <c r="K70" s="209" t="str">
        <f t="shared" si="1"/>
        <v/>
      </c>
      <c r="L70" s="210"/>
    </row>
    <row r="71" spans="1:12" s="211" customFormat="1" ht="38.25" x14ac:dyDescent="0.2">
      <c r="A71" s="157" t="s">
        <v>40</v>
      </c>
      <c r="B71" s="158" t="s">
        <v>495</v>
      </c>
      <c r="C71" s="158" t="s">
        <v>512</v>
      </c>
      <c r="D71" s="158" t="s">
        <v>11</v>
      </c>
      <c r="E71" s="158" t="s">
        <v>613</v>
      </c>
      <c r="F71" s="158" t="s">
        <v>100</v>
      </c>
      <c r="G71" s="158" t="s">
        <v>544</v>
      </c>
      <c r="H71" s="158"/>
      <c r="I71" s="208"/>
      <c r="J71" s="161"/>
      <c r="K71" s="209" t="str">
        <f t="shared" si="1"/>
        <v/>
      </c>
      <c r="L71" s="210"/>
    </row>
    <row r="72" spans="1:12" s="211" customFormat="1" ht="51" x14ac:dyDescent="0.2">
      <c r="A72" s="157" t="s">
        <v>40</v>
      </c>
      <c r="B72" s="158" t="s">
        <v>495</v>
      </c>
      <c r="C72" s="158" t="s">
        <v>512</v>
      </c>
      <c r="D72" s="158" t="s">
        <v>11</v>
      </c>
      <c r="E72" s="158" t="s">
        <v>614</v>
      </c>
      <c r="F72" s="158" t="s">
        <v>101</v>
      </c>
      <c r="G72" s="158" t="s">
        <v>544</v>
      </c>
      <c r="H72" s="158"/>
      <c r="I72" s="208"/>
      <c r="J72" s="161"/>
      <c r="K72" s="209" t="str">
        <f t="shared" si="1"/>
        <v/>
      </c>
      <c r="L72" s="210"/>
    </row>
    <row r="73" spans="1:12" s="211" customFormat="1" ht="38.25" x14ac:dyDescent="0.2">
      <c r="A73" s="157" t="s">
        <v>40</v>
      </c>
      <c r="B73" s="158" t="s">
        <v>495</v>
      </c>
      <c r="C73" s="158" t="s">
        <v>512</v>
      </c>
      <c r="D73" s="158" t="s">
        <v>38</v>
      </c>
      <c r="E73" s="158" t="s">
        <v>615</v>
      </c>
      <c r="F73" s="158" t="s">
        <v>102</v>
      </c>
      <c r="G73" s="158" t="s">
        <v>544</v>
      </c>
      <c r="H73" s="158"/>
      <c r="I73" s="208"/>
      <c r="J73" s="161"/>
      <c r="K73" s="209" t="str">
        <f t="shared" si="1"/>
        <v/>
      </c>
      <c r="L73" s="210"/>
    </row>
    <row r="74" spans="1:12" s="211" customFormat="1" ht="38.25" x14ac:dyDescent="0.2">
      <c r="A74" s="157" t="s">
        <v>40</v>
      </c>
      <c r="B74" s="158" t="s">
        <v>495</v>
      </c>
      <c r="C74" s="158" t="s">
        <v>512</v>
      </c>
      <c r="D74" s="158" t="s">
        <v>38</v>
      </c>
      <c r="E74" s="158" t="s">
        <v>616</v>
      </c>
      <c r="F74" s="158" t="s">
        <v>103</v>
      </c>
      <c r="G74" s="158" t="s">
        <v>544</v>
      </c>
      <c r="H74" s="158"/>
      <c r="I74" s="208"/>
      <c r="J74" s="161"/>
      <c r="K74" s="209" t="str">
        <f t="shared" si="1"/>
        <v/>
      </c>
      <c r="L74" s="210"/>
    </row>
    <row r="75" spans="1:12" s="211" customFormat="1" ht="63.75" x14ac:dyDescent="0.2">
      <c r="A75" s="157" t="s">
        <v>40</v>
      </c>
      <c r="B75" s="158" t="s">
        <v>495</v>
      </c>
      <c r="C75" s="158" t="s">
        <v>512</v>
      </c>
      <c r="D75" s="158" t="s">
        <v>38</v>
      </c>
      <c r="E75" s="158" t="s">
        <v>617</v>
      </c>
      <c r="F75" s="158" t="s">
        <v>104</v>
      </c>
      <c r="G75" s="158" t="s">
        <v>544</v>
      </c>
      <c r="H75" s="158"/>
      <c r="I75" s="208"/>
      <c r="J75" s="161"/>
      <c r="K75" s="209" t="str">
        <f t="shared" si="1"/>
        <v/>
      </c>
      <c r="L75" s="210"/>
    </row>
    <row r="76" spans="1:12" s="211" customFormat="1" ht="38.25" x14ac:dyDescent="0.2">
      <c r="A76" s="157" t="s">
        <v>40</v>
      </c>
      <c r="B76" s="158" t="s">
        <v>495</v>
      </c>
      <c r="C76" s="158" t="s">
        <v>512</v>
      </c>
      <c r="D76" s="158" t="s">
        <v>38</v>
      </c>
      <c r="E76" s="158" t="s">
        <v>618</v>
      </c>
      <c r="F76" s="158" t="s">
        <v>106</v>
      </c>
      <c r="G76" s="158" t="s">
        <v>544</v>
      </c>
      <c r="H76" s="158" t="s">
        <v>1277</v>
      </c>
      <c r="I76" s="208"/>
      <c r="J76" s="161"/>
      <c r="K76" s="209" t="str">
        <f t="shared" si="1"/>
        <v/>
      </c>
      <c r="L76" s="210"/>
    </row>
    <row r="77" spans="1:12" s="211" customFormat="1" ht="51" x14ac:dyDescent="0.2">
      <c r="A77" s="157" t="s">
        <v>40</v>
      </c>
      <c r="B77" s="158" t="s">
        <v>495</v>
      </c>
      <c r="C77" s="158" t="s">
        <v>512</v>
      </c>
      <c r="D77" s="158" t="s">
        <v>38</v>
      </c>
      <c r="E77" s="158" t="s">
        <v>619</v>
      </c>
      <c r="F77" s="158" t="s">
        <v>105</v>
      </c>
      <c r="G77" s="158" t="s">
        <v>544</v>
      </c>
      <c r="H77" s="158"/>
      <c r="I77" s="208"/>
      <c r="J77" s="161"/>
      <c r="K77" s="209" t="str">
        <f t="shared" si="1"/>
        <v/>
      </c>
      <c r="L77" s="210"/>
    </row>
    <row r="78" spans="1:12" s="211" customFormat="1" ht="63.75" x14ac:dyDescent="0.2">
      <c r="A78" s="157" t="s">
        <v>40</v>
      </c>
      <c r="B78" s="158" t="s">
        <v>495</v>
      </c>
      <c r="C78" s="158" t="s">
        <v>512</v>
      </c>
      <c r="D78" s="158" t="s">
        <v>39</v>
      </c>
      <c r="E78" s="158" t="s">
        <v>620</v>
      </c>
      <c r="F78" s="158" t="s">
        <v>108</v>
      </c>
      <c r="G78" s="158" t="s">
        <v>544</v>
      </c>
      <c r="H78" s="158"/>
      <c r="I78" s="208"/>
      <c r="J78" s="161"/>
      <c r="K78" s="209" t="str">
        <f t="shared" si="1"/>
        <v/>
      </c>
      <c r="L78" s="210"/>
    </row>
    <row r="79" spans="1:12" s="211" customFormat="1" ht="51" x14ac:dyDescent="0.2">
      <c r="A79" s="157" t="s">
        <v>40</v>
      </c>
      <c r="B79" s="158" t="s">
        <v>495</v>
      </c>
      <c r="C79" s="158" t="s">
        <v>512</v>
      </c>
      <c r="D79" s="158" t="s">
        <v>39</v>
      </c>
      <c r="E79" s="158" t="s">
        <v>621</v>
      </c>
      <c r="F79" s="158" t="s">
        <v>107</v>
      </c>
      <c r="G79" s="158" t="s">
        <v>544</v>
      </c>
      <c r="H79" s="158"/>
      <c r="I79" s="208"/>
      <c r="J79" s="161"/>
      <c r="K79" s="209" t="str">
        <f t="shared" si="1"/>
        <v/>
      </c>
      <c r="L79" s="210"/>
    </row>
    <row r="80" spans="1:12" s="211" customFormat="1" ht="344.25" collapsed="1" x14ac:dyDescent="0.2">
      <c r="A80" s="157" t="s">
        <v>40</v>
      </c>
      <c r="B80" s="158" t="s">
        <v>495</v>
      </c>
      <c r="C80" s="158" t="s">
        <v>513</v>
      </c>
      <c r="D80" s="158" t="s">
        <v>10</v>
      </c>
      <c r="E80" s="158" t="s">
        <v>622</v>
      </c>
      <c r="F80" s="158" t="s">
        <v>109</v>
      </c>
      <c r="G80" s="158" t="s">
        <v>1047</v>
      </c>
      <c r="H80" s="158" t="s">
        <v>1211</v>
      </c>
      <c r="I80" s="208"/>
      <c r="J80" s="161"/>
      <c r="K80" s="209" t="str">
        <f t="shared" si="1"/>
        <v/>
      </c>
      <c r="L80" s="210"/>
    </row>
    <row r="81" spans="1:12" s="211" customFormat="1" ht="204" x14ac:dyDescent="0.2">
      <c r="A81" s="157" t="s">
        <v>40</v>
      </c>
      <c r="B81" s="158" t="s">
        <v>495</v>
      </c>
      <c r="C81" s="158" t="s">
        <v>513</v>
      </c>
      <c r="D81" s="158" t="s">
        <v>10</v>
      </c>
      <c r="E81" s="158" t="s">
        <v>623</v>
      </c>
      <c r="F81" s="158" t="s">
        <v>110</v>
      </c>
      <c r="G81" s="158" t="s">
        <v>1048</v>
      </c>
      <c r="H81" s="158"/>
      <c r="I81" s="208"/>
      <c r="J81" s="160"/>
      <c r="K81" s="209" t="str">
        <f t="shared" si="1"/>
        <v/>
      </c>
      <c r="L81" s="210"/>
    </row>
    <row r="82" spans="1:12" s="211" customFormat="1" ht="165.75" x14ac:dyDescent="0.2">
      <c r="A82" s="157" t="s">
        <v>40</v>
      </c>
      <c r="B82" s="158" t="s">
        <v>495</v>
      </c>
      <c r="C82" s="158" t="s">
        <v>513</v>
      </c>
      <c r="D82" s="158" t="s">
        <v>10</v>
      </c>
      <c r="E82" s="158" t="s">
        <v>624</v>
      </c>
      <c r="F82" s="158" t="s">
        <v>111</v>
      </c>
      <c r="G82" s="158" t="s">
        <v>1049</v>
      </c>
      <c r="H82" s="158"/>
      <c r="I82" s="208"/>
      <c r="J82" s="160"/>
      <c r="K82" s="209" t="str">
        <f t="shared" si="1"/>
        <v/>
      </c>
      <c r="L82" s="210"/>
    </row>
    <row r="83" spans="1:12" s="211" customFormat="1" ht="89.25" x14ac:dyDescent="0.2">
      <c r="A83" s="157" t="s">
        <v>40</v>
      </c>
      <c r="B83" s="158" t="s">
        <v>495</v>
      </c>
      <c r="C83" s="158" t="s">
        <v>513</v>
      </c>
      <c r="D83" s="158" t="s">
        <v>37</v>
      </c>
      <c r="E83" s="158" t="s">
        <v>625</v>
      </c>
      <c r="F83" s="158" t="s">
        <v>112</v>
      </c>
      <c r="G83" s="158" t="s">
        <v>544</v>
      </c>
      <c r="H83" s="158" t="s">
        <v>1262</v>
      </c>
      <c r="I83" s="208"/>
      <c r="J83" s="161"/>
      <c r="K83" s="209" t="str">
        <f t="shared" si="1"/>
        <v/>
      </c>
      <c r="L83" s="210"/>
    </row>
    <row r="84" spans="1:12" s="211" customFormat="1" ht="76.5" x14ac:dyDescent="0.2">
      <c r="A84" s="157" t="s">
        <v>40</v>
      </c>
      <c r="B84" s="158" t="s">
        <v>495</v>
      </c>
      <c r="C84" s="158" t="s">
        <v>513</v>
      </c>
      <c r="D84" s="158" t="s">
        <v>37</v>
      </c>
      <c r="E84" s="158" t="s">
        <v>626</v>
      </c>
      <c r="F84" s="158" t="s">
        <v>113</v>
      </c>
      <c r="G84" s="158" t="s">
        <v>544</v>
      </c>
      <c r="H84" s="158" t="s">
        <v>1212</v>
      </c>
      <c r="I84" s="208"/>
      <c r="J84" s="161"/>
      <c r="K84" s="209" t="str">
        <f t="shared" si="1"/>
        <v/>
      </c>
      <c r="L84" s="210"/>
    </row>
    <row r="85" spans="1:12" s="211" customFormat="1" ht="38.25" x14ac:dyDescent="0.2">
      <c r="A85" s="157" t="s">
        <v>40</v>
      </c>
      <c r="B85" s="158" t="s">
        <v>495</v>
      </c>
      <c r="C85" s="158" t="s">
        <v>513</v>
      </c>
      <c r="D85" s="158" t="s">
        <v>37</v>
      </c>
      <c r="E85" s="158" t="s">
        <v>627</v>
      </c>
      <c r="F85" s="158" t="s">
        <v>114</v>
      </c>
      <c r="G85" s="158" t="s">
        <v>544</v>
      </c>
      <c r="H85" s="158"/>
      <c r="I85" s="208"/>
      <c r="J85" s="161"/>
      <c r="K85" s="209" t="str">
        <f t="shared" si="1"/>
        <v/>
      </c>
      <c r="L85" s="210"/>
    </row>
    <row r="86" spans="1:12" s="211" customFormat="1" ht="38.25" x14ac:dyDescent="0.2">
      <c r="A86" s="157" t="s">
        <v>40</v>
      </c>
      <c r="B86" s="158" t="s">
        <v>495</v>
      </c>
      <c r="C86" s="158" t="s">
        <v>513</v>
      </c>
      <c r="D86" s="158" t="s">
        <v>11</v>
      </c>
      <c r="E86" s="158" t="s">
        <v>628</v>
      </c>
      <c r="F86" s="158" t="s">
        <v>13</v>
      </c>
      <c r="G86" s="158" t="s">
        <v>544</v>
      </c>
      <c r="H86" s="158"/>
      <c r="I86" s="208"/>
      <c r="J86" s="161"/>
      <c r="K86" s="209" t="str">
        <f t="shared" si="1"/>
        <v/>
      </c>
      <c r="L86" s="210"/>
    </row>
    <row r="87" spans="1:12" s="211" customFormat="1" ht="51" x14ac:dyDescent="0.2">
      <c r="A87" s="157" t="s">
        <v>40</v>
      </c>
      <c r="B87" s="158" t="s">
        <v>495</v>
      </c>
      <c r="C87" s="158" t="s">
        <v>513</v>
      </c>
      <c r="D87" s="158" t="s">
        <v>38</v>
      </c>
      <c r="E87" s="158" t="s">
        <v>629</v>
      </c>
      <c r="F87" s="158" t="s">
        <v>14</v>
      </c>
      <c r="G87" s="158" t="s">
        <v>544</v>
      </c>
      <c r="H87" s="158"/>
      <c r="I87" s="208"/>
      <c r="J87" s="161"/>
      <c r="K87" s="209" t="str">
        <f t="shared" si="1"/>
        <v/>
      </c>
      <c r="L87" s="210"/>
    </row>
    <row r="88" spans="1:12" s="211" customFormat="1" ht="63.75" x14ac:dyDescent="0.2">
      <c r="A88" s="157" t="s">
        <v>40</v>
      </c>
      <c r="B88" s="158" t="s">
        <v>495</v>
      </c>
      <c r="C88" s="158" t="s">
        <v>513</v>
      </c>
      <c r="D88" s="158" t="s">
        <v>39</v>
      </c>
      <c r="E88" s="158" t="s">
        <v>630</v>
      </c>
      <c r="F88" s="158" t="s">
        <v>115</v>
      </c>
      <c r="G88" s="158" t="s">
        <v>544</v>
      </c>
      <c r="H88" s="158"/>
      <c r="I88" s="208"/>
      <c r="J88" s="161"/>
      <c r="K88" s="209" t="str">
        <f t="shared" si="1"/>
        <v/>
      </c>
      <c r="L88" s="210"/>
    </row>
    <row r="89" spans="1:12" s="211" customFormat="1" ht="38.25" x14ac:dyDescent="0.2">
      <c r="A89" s="157" t="s">
        <v>40</v>
      </c>
      <c r="B89" s="158" t="s">
        <v>495</v>
      </c>
      <c r="C89" s="158" t="s">
        <v>513</v>
      </c>
      <c r="D89" s="158" t="s">
        <v>39</v>
      </c>
      <c r="E89" s="158" t="s">
        <v>631</v>
      </c>
      <c r="F89" s="158" t="s">
        <v>116</v>
      </c>
      <c r="G89" s="158" t="s">
        <v>544</v>
      </c>
      <c r="H89" s="158"/>
      <c r="I89" s="208"/>
      <c r="J89" s="161"/>
      <c r="K89" s="209" t="str">
        <f t="shared" si="1"/>
        <v/>
      </c>
      <c r="L89" s="210"/>
    </row>
    <row r="90" spans="1:12" s="211" customFormat="1" ht="38.25" x14ac:dyDescent="0.2">
      <c r="A90" s="157" t="s">
        <v>40</v>
      </c>
      <c r="B90" s="158" t="s">
        <v>495</v>
      </c>
      <c r="C90" s="158" t="s">
        <v>513</v>
      </c>
      <c r="D90" s="158" t="s">
        <v>39</v>
      </c>
      <c r="E90" s="158" t="s">
        <v>632</v>
      </c>
      <c r="F90" s="158" t="s">
        <v>117</v>
      </c>
      <c r="G90" s="158" t="s">
        <v>544</v>
      </c>
      <c r="H90" s="158"/>
      <c r="I90" s="208"/>
      <c r="J90" s="161"/>
      <c r="K90" s="209" t="str">
        <f t="shared" si="1"/>
        <v/>
      </c>
      <c r="L90" s="210"/>
    </row>
    <row r="91" spans="1:12" s="211" customFormat="1" ht="102" collapsed="1" x14ac:dyDescent="0.2">
      <c r="A91" s="157" t="s">
        <v>40</v>
      </c>
      <c r="B91" s="158" t="s">
        <v>495</v>
      </c>
      <c r="C91" s="158" t="s">
        <v>514</v>
      </c>
      <c r="D91" s="158" t="s">
        <v>10</v>
      </c>
      <c r="E91" s="158" t="s">
        <v>1178</v>
      </c>
      <c r="F91" s="158" t="s">
        <v>118</v>
      </c>
      <c r="G91" s="158" t="s">
        <v>1050</v>
      </c>
      <c r="H91" s="158" t="s">
        <v>1179</v>
      </c>
      <c r="I91" s="208"/>
      <c r="J91" s="160"/>
      <c r="K91" s="209" t="str">
        <f t="shared" si="1"/>
        <v/>
      </c>
      <c r="L91" s="210"/>
    </row>
    <row r="92" spans="1:12" s="211" customFormat="1" ht="51" x14ac:dyDescent="0.2">
      <c r="A92" s="157" t="s">
        <v>40</v>
      </c>
      <c r="B92" s="158" t="s">
        <v>495</v>
      </c>
      <c r="C92" s="158" t="s">
        <v>514</v>
      </c>
      <c r="D92" s="158" t="s">
        <v>10</v>
      </c>
      <c r="E92" s="158" t="s">
        <v>633</v>
      </c>
      <c r="F92" s="158" t="s">
        <v>119</v>
      </c>
      <c r="G92" s="158" t="s">
        <v>1051</v>
      </c>
      <c r="H92" s="158"/>
      <c r="I92" s="208"/>
      <c r="J92" s="160"/>
      <c r="K92" s="209" t="str">
        <f t="shared" si="1"/>
        <v/>
      </c>
      <c r="L92" s="210"/>
    </row>
    <row r="93" spans="1:12" s="211" customFormat="1" ht="76.5" x14ac:dyDescent="0.2">
      <c r="A93" s="157" t="s">
        <v>40</v>
      </c>
      <c r="B93" s="158" t="s">
        <v>495</v>
      </c>
      <c r="C93" s="158" t="s">
        <v>514</v>
      </c>
      <c r="D93" s="158" t="s">
        <v>10</v>
      </c>
      <c r="E93" s="158" t="s">
        <v>634</v>
      </c>
      <c r="F93" s="158" t="s">
        <v>120</v>
      </c>
      <c r="G93" s="158" t="s">
        <v>1052</v>
      </c>
      <c r="H93" s="158"/>
      <c r="I93" s="208"/>
      <c r="J93" s="160"/>
      <c r="K93" s="209" t="str">
        <f t="shared" si="1"/>
        <v/>
      </c>
      <c r="L93" s="210"/>
    </row>
    <row r="94" spans="1:12" s="211" customFormat="1" ht="331.5" x14ac:dyDescent="0.2">
      <c r="A94" s="157" t="s">
        <v>40</v>
      </c>
      <c r="B94" s="158" t="s">
        <v>495</v>
      </c>
      <c r="C94" s="158" t="s">
        <v>514</v>
      </c>
      <c r="D94" s="158" t="s">
        <v>10</v>
      </c>
      <c r="E94" s="158" t="s">
        <v>635</v>
      </c>
      <c r="F94" s="158" t="s">
        <v>121</v>
      </c>
      <c r="G94" s="158" t="s">
        <v>1053</v>
      </c>
      <c r="H94" s="158"/>
      <c r="I94" s="208"/>
      <c r="J94" s="160"/>
      <c r="K94" s="209" t="str">
        <f t="shared" si="1"/>
        <v/>
      </c>
      <c r="L94" s="210"/>
    </row>
    <row r="95" spans="1:12" s="211" customFormat="1" ht="51" x14ac:dyDescent="0.2">
      <c r="A95" s="157" t="s">
        <v>40</v>
      </c>
      <c r="B95" s="158" t="s">
        <v>495</v>
      </c>
      <c r="C95" s="158" t="s">
        <v>514</v>
      </c>
      <c r="D95" s="158" t="s">
        <v>37</v>
      </c>
      <c r="E95" s="158" t="s">
        <v>636</v>
      </c>
      <c r="F95" s="158" t="s">
        <v>122</v>
      </c>
      <c r="G95" s="158" t="s">
        <v>544</v>
      </c>
      <c r="H95" s="158"/>
      <c r="I95" s="208"/>
      <c r="J95" s="161"/>
      <c r="K95" s="209" t="str">
        <f t="shared" si="1"/>
        <v/>
      </c>
      <c r="L95" s="210"/>
    </row>
    <row r="96" spans="1:12" s="211" customFormat="1" ht="51" x14ac:dyDescent="0.2">
      <c r="A96" s="157" t="s">
        <v>40</v>
      </c>
      <c r="B96" s="158" t="s">
        <v>495</v>
      </c>
      <c r="C96" s="158" t="s">
        <v>514</v>
      </c>
      <c r="D96" s="158" t="s">
        <v>37</v>
      </c>
      <c r="E96" s="158" t="s">
        <v>637</v>
      </c>
      <c r="F96" s="158" t="s">
        <v>123</v>
      </c>
      <c r="G96" s="158" t="s">
        <v>544</v>
      </c>
      <c r="H96" s="158"/>
      <c r="I96" s="208"/>
      <c r="J96" s="161"/>
      <c r="K96" s="209" t="str">
        <f t="shared" si="1"/>
        <v/>
      </c>
      <c r="L96" s="210"/>
    </row>
    <row r="97" spans="1:12" s="211" customFormat="1" ht="51" x14ac:dyDescent="0.2">
      <c r="A97" s="157" t="s">
        <v>40</v>
      </c>
      <c r="B97" s="158" t="s">
        <v>495</v>
      </c>
      <c r="C97" s="158" t="s">
        <v>514</v>
      </c>
      <c r="D97" s="158" t="s">
        <v>37</v>
      </c>
      <c r="E97" s="158" t="s">
        <v>638</v>
      </c>
      <c r="F97" s="158" t="s">
        <v>124</v>
      </c>
      <c r="G97" s="158" t="s">
        <v>544</v>
      </c>
      <c r="H97" s="158"/>
      <c r="I97" s="208"/>
      <c r="J97" s="161"/>
      <c r="K97" s="209" t="str">
        <f t="shared" si="1"/>
        <v/>
      </c>
      <c r="L97" s="210"/>
    </row>
    <row r="98" spans="1:12" s="211" customFormat="1" ht="63.75" x14ac:dyDescent="0.2">
      <c r="A98" s="157" t="s">
        <v>40</v>
      </c>
      <c r="B98" s="158" t="s">
        <v>495</v>
      </c>
      <c r="C98" s="158" t="s">
        <v>514</v>
      </c>
      <c r="D98" s="158" t="s">
        <v>37</v>
      </c>
      <c r="E98" s="158" t="s">
        <v>639</v>
      </c>
      <c r="F98" s="158" t="s">
        <v>125</v>
      </c>
      <c r="G98" s="158" t="s">
        <v>544</v>
      </c>
      <c r="H98" s="158"/>
      <c r="I98" s="208"/>
      <c r="J98" s="161"/>
      <c r="K98" s="209" t="str">
        <f t="shared" si="1"/>
        <v/>
      </c>
      <c r="L98" s="210"/>
    </row>
    <row r="99" spans="1:12" s="211" customFormat="1" ht="63.75" x14ac:dyDescent="0.2">
      <c r="A99" s="157" t="s">
        <v>40</v>
      </c>
      <c r="B99" s="158" t="s">
        <v>495</v>
      </c>
      <c r="C99" s="158" t="s">
        <v>514</v>
      </c>
      <c r="D99" s="158" t="s">
        <v>37</v>
      </c>
      <c r="E99" s="158" t="s">
        <v>640</v>
      </c>
      <c r="F99" s="158" t="s">
        <v>126</v>
      </c>
      <c r="G99" s="158" t="s">
        <v>544</v>
      </c>
      <c r="H99" s="158"/>
      <c r="I99" s="208"/>
      <c r="J99" s="161"/>
      <c r="K99" s="209" t="str">
        <f t="shared" si="1"/>
        <v/>
      </c>
      <c r="L99" s="210"/>
    </row>
    <row r="100" spans="1:12" s="211" customFormat="1" ht="51" x14ac:dyDescent="0.2">
      <c r="A100" s="157" t="s">
        <v>40</v>
      </c>
      <c r="B100" s="158" t="s">
        <v>495</v>
      </c>
      <c r="C100" s="158" t="s">
        <v>514</v>
      </c>
      <c r="D100" s="158" t="s">
        <v>11</v>
      </c>
      <c r="E100" s="158" t="s">
        <v>641</v>
      </c>
      <c r="F100" s="158" t="s">
        <v>127</v>
      </c>
      <c r="G100" s="158" t="s">
        <v>544</v>
      </c>
      <c r="H100" s="158"/>
      <c r="I100" s="208"/>
      <c r="J100" s="161"/>
      <c r="K100" s="209" t="str">
        <f t="shared" si="1"/>
        <v/>
      </c>
      <c r="L100" s="210"/>
    </row>
    <row r="101" spans="1:12" s="211" customFormat="1" ht="51" x14ac:dyDescent="0.2">
      <c r="A101" s="157" t="s">
        <v>40</v>
      </c>
      <c r="B101" s="158" t="s">
        <v>495</v>
      </c>
      <c r="C101" s="158" t="s">
        <v>514</v>
      </c>
      <c r="D101" s="158" t="s">
        <v>11</v>
      </c>
      <c r="E101" s="158" t="s">
        <v>642</v>
      </c>
      <c r="F101" s="158" t="s">
        <v>128</v>
      </c>
      <c r="G101" s="158" t="s">
        <v>544</v>
      </c>
      <c r="H101" s="158"/>
      <c r="I101" s="208"/>
      <c r="J101" s="161"/>
      <c r="K101" s="209" t="str">
        <f t="shared" si="1"/>
        <v/>
      </c>
      <c r="L101" s="210"/>
    </row>
    <row r="102" spans="1:12" s="211" customFormat="1" ht="38.25" x14ac:dyDescent="0.2">
      <c r="A102" s="157" t="s">
        <v>40</v>
      </c>
      <c r="B102" s="158" t="s">
        <v>495</v>
      </c>
      <c r="C102" s="158" t="s">
        <v>514</v>
      </c>
      <c r="D102" s="158" t="s">
        <v>11</v>
      </c>
      <c r="E102" s="158" t="s">
        <v>643</v>
      </c>
      <c r="F102" s="158" t="s">
        <v>130</v>
      </c>
      <c r="G102" s="158" t="s">
        <v>544</v>
      </c>
      <c r="H102" s="158"/>
      <c r="I102" s="208"/>
      <c r="J102" s="161"/>
      <c r="K102" s="209" t="str">
        <f t="shared" si="1"/>
        <v/>
      </c>
      <c r="L102" s="210"/>
    </row>
    <row r="103" spans="1:12" s="211" customFormat="1" ht="38.25" x14ac:dyDescent="0.2">
      <c r="A103" s="157" t="s">
        <v>40</v>
      </c>
      <c r="B103" s="158" t="s">
        <v>495</v>
      </c>
      <c r="C103" s="158" t="s">
        <v>514</v>
      </c>
      <c r="D103" s="158" t="s">
        <v>11</v>
      </c>
      <c r="E103" s="158" t="s">
        <v>644</v>
      </c>
      <c r="F103" s="158" t="s">
        <v>129</v>
      </c>
      <c r="G103" s="158" t="s">
        <v>544</v>
      </c>
      <c r="H103" s="158"/>
      <c r="I103" s="208"/>
      <c r="J103" s="161"/>
      <c r="K103" s="209" t="str">
        <f t="shared" si="1"/>
        <v/>
      </c>
      <c r="L103" s="210"/>
    </row>
    <row r="104" spans="1:12" s="211" customFormat="1" ht="63.75" x14ac:dyDescent="0.2">
      <c r="A104" s="157" t="s">
        <v>40</v>
      </c>
      <c r="B104" s="158" t="s">
        <v>495</v>
      </c>
      <c r="C104" s="158" t="s">
        <v>514</v>
      </c>
      <c r="D104" s="158" t="s">
        <v>38</v>
      </c>
      <c r="E104" s="158" t="s">
        <v>645</v>
      </c>
      <c r="F104" s="158" t="s">
        <v>131</v>
      </c>
      <c r="G104" s="158" t="s">
        <v>544</v>
      </c>
      <c r="H104" s="158"/>
      <c r="I104" s="208"/>
      <c r="J104" s="161"/>
      <c r="K104" s="209" t="str">
        <f t="shared" si="1"/>
        <v/>
      </c>
      <c r="L104" s="210"/>
    </row>
    <row r="105" spans="1:12" s="211" customFormat="1" ht="63.75" x14ac:dyDescent="0.2">
      <c r="A105" s="157" t="s">
        <v>40</v>
      </c>
      <c r="B105" s="158" t="s">
        <v>495</v>
      </c>
      <c r="C105" s="158" t="s">
        <v>514</v>
      </c>
      <c r="D105" s="158" t="s">
        <v>38</v>
      </c>
      <c r="E105" s="158" t="s">
        <v>646</v>
      </c>
      <c r="F105" s="158" t="s">
        <v>132</v>
      </c>
      <c r="G105" s="158" t="s">
        <v>544</v>
      </c>
      <c r="H105" s="158"/>
      <c r="I105" s="208"/>
      <c r="J105" s="161"/>
      <c r="K105" s="209" t="str">
        <f t="shared" si="1"/>
        <v/>
      </c>
      <c r="L105" s="210"/>
    </row>
    <row r="106" spans="1:12" s="211" customFormat="1" ht="51" x14ac:dyDescent="0.2">
      <c r="A106" s="157" t="s">
        <v>40</v>
      </c>
      <c r="B106" s="158" t="s">
        <v>495</v>
      </c>
      <c r="C106" s="158" t="s">
        <v>514</v>
      </c>
      <c r="D106" s="158" t="s">
        <v>38</v>
      </c>
      <c r="E106" s="158" t="s">
        <v>647</v>
      </c>
      <c r="F106" s="158" t="s">
        <v>133</v>
      </c>
      <c r="G106" s="158" t="s">
        <v>544</v>
      </c>
      <c r="H106" s="158"/>
      <c r="I106" s="208"/>
      <c r="J106" s="161"/>
      <c r="K106" s="209" t="str">
        <f t="shared" si="1"/>
        <v/>
      </c>
      <c r="L106" s="210"/>
    </row>
    <row r="107" spans="1:12" s="211" customFormat="1" ht="63.75" x14ac:dyDescent="0.2">
      <c r="A107" s="157" t="s">
        <v>40</v>
      </c>
      <c r="B107" s="158" t="s">
        <v>495</v>
      </c>
      <c r="C107" s="158" t="s">
        <v>514</v>
      </c>
      <c r="D107" s="158" t="s">
        <v>39</v>
      </c>
      <c r="E107" s="158" t="s">
        <v>648</v>
      </c>
      <c r="F107" s="158" t="s">
        <v>134</v>
      </c>
      <c r="G107" s="158" t="s">
        <v>544</v>
      </c>
      <c r="H107" s="158"/>
      <c r="I107" s="208"/>
      <c r="J107" s="161"/>
      <c r="K107" s="209" t="str">
        <f t="shared" si="1"/>
        <v/>
      </c>
      <c r="L107" s="210"/>
    </row>
    <row r="108" spans="1:12" s="211" customFormat="1" ht="51" x14ac:dyDescent="0.2">
      <c r="A108" s="157" t="s">
        <v>40</v>
      </c>
      <c r="B108" s="158" t="s">
        <v>495</v>
      </c>
      <c r="C108" s="158" t="s">
        <v>514</v>
      </c>
      <c r="D108" s="158" t="s">
        <v>39</v>
      </c>
      <c r="E108" s="158" t="s">
        <v>649</v>
      </c>
      <c r="F108" s="158" t="s">
        <v>135</v>
      </c>
      <c r="G108" s="158" t="s">
        <v>544</v>
      </c>
      <c r="H108" s="158"/>
      <c r="I108" s="208"/>
      <c r="J108" s="161"/>
      <c r="K108" s="209" t="str">
        <f t="shared" si="1"/>
        <v/>
      </c>
      <c r="L108" s="210"/>
    </row>
    <row r="109" spans="1:12" s="211" customFormat="1" ht="114.75" collapsed="1" x14ac:dyDescent="0.2">
      <c r="A109" s="157" t="s">
        <v>40</v>
      </c>
      <c r="B109" s="158" t="s">
        <v>496</v>
      </c>
      <c r="C109" s="158" t="s">
        <v>515</v>
      </c>
      <c r="D109" s="158" t="s">
        <v>10</v>
      </c>
      <c r="E109" s="158" t="s">
        <v>1197</v>
      </c>
      <c r="F109" s="158" t="s">
        <v>137</v>
      </c>
      <c r="G109" s="158" t="s">
        <v>1054</v>
      </c>
      <c r="H109" s="158" t="s">
        <v>1196</v>
      </c>
      <c r="I109" s="208"/>
      <c r="J109" s="161"/>
      <c r="K109" s="209" t="str">
        <f t="shared" si="1"/>
        <v/>
      </c>
      <c r="L109" s="210"/>
    </row>
    <row r="110" spans="1:12" s="211" customFormat="1" ht="63.75" x14ac:dyDescent="0.2">
      <c r="A110" s="157" t="s">
        <v>40</v>
      </c>
      <c r="B110" s="158" t="s">
        <v>496</v>
      </c>
      <c r="C110" s="158" t="s">
        <v>515</v>
      </c>
      <c r="D110" s="158" t="s">
        <v>10</v>
      </c>
      <c r="E110" s="158" t="s">
        <v>650</v>
      </c>
      <c r="F110" s="158" t="s">
        <v>136</v>
      </c>
      <c r="G110" s="158" t="s">
        <v>1055</v>
      </c>
      <c r="H110" s="158"/>
      <c r="I110" s="208"/>
      <c r="J110" s="161"/>
      <c r="K110" s="209" t="str">
        <f t="shared" si="1"/>
        <v/>
      </c>
      <c r="L110" s="210"/>
    </row>
    <row r="111" spans="1:12" s="211" customFormat="1" ht="38.25" x14ac:dyDescent="0.2">
      <c r="A111" s="157" t="s">
        <v>40</v>
      </c>
      <c r="B111" s="158" t="s">
        <v>496</v>
      </c>
      <c r="C111" s="158" t="s">
        <v>515</v>
      </c>
      <c r="D111" s="158" t="s">
        <v>37</v>
      </c>
      <c r="E111" s="158" t="s">
        <v>651</v>
      </c>
      <c r="F111" s="158" t="s">
        <v>138</v>
      </c>
      <c r="G111" s="158" t="s">
        <v>544</v>
      </c>
      <c r="H111" s="158"/>
      <c r="I111" s="208"/>
      <c r="J111" s="161"/>
      <c r="K111" s="209" t="str">
        <f t="shared" si="1"/>
        <v/>
      </c>
      <c r="L111" s="210"/>
    </row>
    <row r="112" spans="1:12" s="211" customFormat="1" ht="51" x14ac:dyDescent="0.2">
      <c r="A112" s="157" t="s">
        <v>40</v>
      </c>
      <c r="B112" s="158" t="s">
        <v>496</v>
      </c>
      <c r="C112" s="158" t="s">
        <v>515</v>
      </c>
      <c r="D112" s="158" t="s">
        <v>37</v>
      </c>
      <c r="E112" s="158" t="s">
        <v>1181</v>
      </c>
      <c r="F112" s="158" t="s">
        <v>139</v>
      </c>
      <c r="G112" s="158" t="s">
        <v>544</v>
      </c>
      <c r="H112" s="158" t="s">
        <v>1182</v>
      </c>
      <c r="I112" s="208"/>
      <c r="J112" s="161"/>
      <c r="K112" s="209" t="str">
        <f t="shared" si="1"/>
        <v/>
      </c>
      <c r="L112" s="210"/>
    </row>
    <row r="113" spans="1:12" s="211" customFormat="1" ht="114.75" x14ac:dyDescent="0.2">
      <c r="A113" s="157" t="s">
        <v>40</v>
      </c>
      <c r="B113" s="158" t="s">
        <v>496</v>
      </c>
      <c r="C113" s="158" t="s">
        <v>515</v>
      </c>
      <c r="D113" s="158" t="s">
        <v>37</v>
      </c>
      <c r="E113" s="158" t="s">
        <v>1175</v>
      </c>
      <c r="F113" s="158" t="s">
        <v>140</v>
      </c>
      <c r="G113" s="158" t="s">
        <v>544</v>
      </c>
      <c r="H113" s="158" t="s">
        <v>1223</v>
      </c>
      <c r="I113" s="208"/>
      <c r="J113" s="161"/>
      <c r="K113" s="209" t="str">
        <f t="shared" si="1"/>
        <v/>
      </c>
      <c r="L113" s="210"/>
    </row>
    <row r="114" spans="1:12" s="211" customFormat="1" ht="76.5" x14ac:dyDescent="0.2">
      <c r="A114" s="157" t="s">
        <v>40</v>
      </c>
      <c r="B114" s="158" t="s">
        <v>496</v>
      </c>
      <c r="C114" s="158" t="s">
        <v>515</v>
      </c>
      <c r="D114" s="158" t="s">
        <v>37</v>
      </c>
      <c r="E114" s="158" t="s">
        <v>1244</v>
      </c>
      <c r="F114" s="158" t="s">
        <v>141</v>
      </c>
      <c r="G114" s="158" t="s">
        <v>544</v>
      </c>
      <c r="H114" s="158" t="s">
        <v>1243</v>
      </c>
      <c r="I114" s="208"/>
      <c r="J114" s="162"/>
      <c r="K114" s="209" t="str">
        <f t="shared" si="1"/>
        <v/>
      </c>
      <c r="L114" s="210"/>
    </row>
    <row r="115" spans="1:12" s="211" customFormat="1" ht="51" x14ac:dyDescent="0.2">
      <c r="A115" s="157" t="s">
        <v>40</v>
      </c>
      <c r="B115" s="158" t="s">
        <v>496</v>
      </c>
      <c r="C115" s="158" t="s">
        <v>515</v>
      </c>
      <c r="D115" s="158" t="s">
        <v>11</v>
      </c>
      <c r="E115" s="158" t="s">
        <v>652</v>
      </c>
      <c r="F115" s="158" t="s">
        <v>15</v>
      </c>
      <c r="G115" s="158" t="s">
        <v>544</v>
      </c>
      <c r="H115" s="158"/>
      <c r="I115" s="208"/>
      <c r="J115" s="160"/>
      <c r="K115" s="209" t="str">
        <f t="shared" si="1"/>
        <v/>
      </c>
      <c r="L115" s="210"/>
    </row>
    <row r="116" spans="1:12" s="211" customFormat="1" ht="63.75" x14ac:dyDescent="0.2">
      <c r="A116" s="157" t="s">
        <v>40</v>
      </c>
      <c r="B116" s="158" t="s">
        <v>496</v>
      </c>
      <c r="C116" s="158" t="s">
        <v>515</v>
      </c>
      <c r="D116" s="158" t="s">
        <v>38</v>
      </c>
      <c r="E116" s="158" t="s">
        <v>653</v>
      </c>
      <c r="F116" s="158" t="s">
        <v>142</v>
      </c>
      <c r="G116" s="158" t="s">
        <v>544</v>
      </c>
      <c r="H116" s="158"/>
      <c r="I116" s="208"/>
      <c r="J116" s="160"/>
      <c r="K116" s="209" t="str">
        <f t="shared" si="1"/>
        <v/>
      </c>
      <c r="L116" s="210"/>
    </row>
    <row r="117" spans="1:12" s="211" customFormat="1" ht="51" x14ac:dyDescent="0.2">
      <c r="A117" s="157" t="s">
        <v>40</v>
      </c>
      <c r="B117" s="158" t="s">
        <v>496</v>
      </c>
      <c r="C117" s="158" t="s">
        <v>515</v>
      </c>
      <c r="D117" s="158" t="s">
        <v>38</v>
      </c>
      <c r="E117" s="158" t="s">
        <v>654</v>
      </c>
      <c r="F117" s="158" t="s">
        <v>143</v>
      </c>
      <c r="G117" s="158" t="s">
        <v>544</v>
      </c>
      <c r="H117" s="158"/>
      <c r="I117" s="208"/>
      <c r="J117" s="160"/>
      <c r="K117" s="209" t="str">
        <f t="shared" si="1"/>
        <v/>
      </c>
      <c r="L117" s="210"/>
    </row>
    <row r="118" spans="1:12" s="211" customFormat="1" ht="63.75" x14ac:dyDescent="0.2">
      <c r="A118" s="157" t="s">
        <v>40</v>
      </c>
      <c r="B118" s="158" t="s">
        <v>496</v>
      </c>
      <c r="C118" s="158" t="s">
        <v>515</v>
      </c>
      <c r="D118" s="158" t="s">
        <v>39</v>
      </c>
      <c r="E118" s="158" t="s">
        <v>655</v>
      </c>
      <c r="F118" s="158" t="s">
        <v>16</v>
      </c>
      <c r="G118" s="158" t="s">
        <v>544</v>
      </c>
      <c r="H118" s="158"/>
      <c r="I118" s="208"/>
      <c r="J118" s="162"/>
      <c r="K118" s="209" t="str">
        <f t="shared" si="1"/>
        <v/>
      </c>
      <c r="L118" s="210"/>
    </row>
    <row r="119" spans="1:12" s="211" customFormat="1" ht="153" collapsed="1" x14ac:dyDescent="0.2">
      <c r="A119" s="157" t="s">
        <v>40</v>
      </c>
      <c r="B119" s="158" t="s">
        <v>497</v>
      </c>
      <c r="C119" s="158" t="s">
        <v>516</v>
      </c>
      <c r="D119" s="158" t="s">
        <v>10</v>
      </c>
      <c r="E119" s="158" t="s">
        <v>656</v>
      </c>
      <c r="F119" s="158" t="s">
        <v>144</v>
      </c>
      <c r="G119" s="158" t="s">
        <v>1056</v>
      </c>
      <c r="H119" s="158" t="s">
        <v>1173</v>
      </c>
      <c r="I119" s="208"/>
      <c r="J119" s="160"/>
      <c r="K119" s="209" t="str">
        <f t="shared" si="1"/>
        <v/>
      </c>
      <c r="L119" s="210"/>
    </row>
    <row r="120" spans="1:12" s="211" customFormat="1" ht="204" x14ac:dyDescent="0.2">
      <c r="A120" s="157" t="s">
        <v>40</v>
      </c>
      <c r="B120" s="158" t="s">
        <v>497</v>
      </c>
      <c r="C120" s="158" t="s">
        <v>516</v>
      </c>
      <c r="D120" s="158" t="s">
        <v>10</v>
      </c>
      <c r="E120" s="158" t="s">
        <v>657</v>
      </c>
      <c r="F120" s="158" t="s">
        <v>145</v>
      </c>
      <c r="G120" s="158" t="s">
        <v>1057</v>
      </c>
      <c r="H120" s="158" t="s">
        <v>1214</v>
      </c>
      <c r="I120" s="208"/>
      <c r="J120" s="160"/>
      <c r="K120" s="209" t="str">
        <f t="shared" si="1"/>
        <v/>
      </c>
      <c r="L120" s="210"/>
    </row>
    <row r="121" spans="1:12" s="211" customFormat="1" ht="140.25" x14ac:dyDescent="0.2">
      <c r="A121" s="157" t="s">
        <v>40</v>
      </c>
      <c r="B121" s="158" t="s">
        <v>497</v>
      </c>
      <c r="C121" s="158" t="s">
        <v>516</v>
      </c>
      <c r="D121" s="158" t="s">
        <v>10</v>
      </c>
      <c r="E121" s="158" t="s">
        <v>658</v>
      </c>
      <c r="F121" s="158" t="s">
        <v>146</v>
      </c>
      <c r="G121" s="158" t="s">
        <v>1058</v>
      </c>
      <c r="H121" s="158" t="s">
        <v>1176</v>
      </c>
      <c r="I121" s="208"/>
      <c r="J121" s="160"/>
      <c r="K121" s="209" t="str">
        <f t="shared" si="1"/>
        <v/>
      </c>
      <c r="L121" s="210"/>
    </row>
    <row r="122" spans="1:12" s="211" customFormat="1" ht="127.5" x14ac:dyDescent="0.2">
      <c r="A122" s="157" t="s">
        <v>40</v>
      </c>
      <c r="B122" s="158" t="s">
        <v>497</v>
      </c>
      <c r="C122" s="158" t="s">
        <v>516</v>
      </c>
      <c r="D122" s="158" t="s">
        <v>10</v>
      </c>
      <c r="E122" s="158" t="s">
        <v>659</v>
      </c>
      <c r="F122" s="158" t="s">
        <v>147</v>
      </c>
      <c r="G122" s="158" t="s">
        <v>1059</v>
      </c>
      <c r="H122" s="158" t="s">
        <v>1220</v>
      </c>
      <c r="I122" s="208"/>
      <c r="J122" s="160"/>
      <c r="K122" s="209" t="str">
        <f t="shared" si="1"/>
        <v/>
      </c>
      <c r="L122" s="210"/>
    </row>
    <row r="123" spans="1:12" s="211" customFormat="1" ht="38.25" x14ac:dyDescent="0.2">
      <c r="A123" s="157" t="s">
        <v>40</v>
      </c>
      <c r="B123" s="158" t="s">
        <v>497</v>
      </c>
      <c r="C123" s="158" t="s">
        <v>516</v>
      </c>
      <c r="D123" s="158" t="s">
        <v>37</v>
      </c>
      <c r="E123" s="158" t="s">
        <v>660</v>
      </c>
      <c r="F123" s="158" t="s">
        <v>148</v>
      </c>
      <c r="G123" s="158" t="s">
        <v>544</v>
      </c>
      <c r="H123" s="158"/>
      <c r="I123" s="208"/>
      <c r="J123" s="160"/>
      <c r="K123" s="209" t="str">
        <f t="shared" si="1"/>
        <v/>
      </c>
      <c r="L123" s="210"/>
    </row>
    <row r="124" spans="1:12" s="211" customFormat="1" ht="127.5" x14ac:dyDescent="0.2">
      <c r="A124" s="157" t="s">
        <v>40</v>
      </c>
      <c r="B124" s="158" t="s">
        <v>497</v>
      </c>
      <c r="C124" s="158" t="s">
        <v>516</v>
      </c>
      <c r="D124" s="158" t="s">
        <v>37</v>
      </c>
      <c r="E124" s="158" t="s">
        <v>661</v>
      </c>
      <c r="F124" s="158" t="s">
        <v>149</v>
      </c>
      <c r="G124" s="158" t="s">
        <v>544</v>
      </c>
      <c r="H124" s="158" t="s">
        <v>1221</v>
      </c>
      <c r="I124" s="208"/>
      <c r="J124" s="160"/>
      <c r="K124" s="209" t="str">
        <f t="shared" si="1"/>
        <v/>
      </c>
      <c r="L124" s="210"/>
    </row>
    <row r="125" spans="1:12" s="211" customFormat="1" ht="102" x14ac:dyDescent="0.2">
      <c r="A125" s="157" t="s">
        <v>40</v>
      </c>
      <c r="B125" s="158" t="s">
        <v>497</v>
      </c>
      <c r="C125" s="158" t="s">
        <v>516</v>
      </c>
      <c r="D125" s="158" t="s">
        <v>37</v>
      </c>
      <c r="E125" s="158" t="s">
        <v>662</v>
      </c>
      <c r="F125" s="158" t="s">
        <v>150</v>
      </c>
      <c r="G125" s="158" t="s">
        <v>544</v>
      </c>
      <c r="H125" s="158" t="s">
        <v>1222</v>
      </c>
      <c r="I125" s="208"/>
      <c r="J125" s="160"/>
      <c r="K125" s="209" t="str">
        <f t="shared" si="1"/>
        <v/>
      </c>
      <c r="L125" s="210"/>
    </row>
    <row r="126" spans="1:12" s="211" customFormat="1" ht="38.25" x14ac:dyDescent="0.2">
      <c r="A126" s="157" t="s">
        <v>40</v>
      </c>
      <c r="B126" s="158" t="s">
        <v>497</v>
      </c>
      <c r="C126" s="158" t="s">
        <v>516</v>
      </c>
      <c r="D126" s="158" t="s">
        <v>37</v>
      </c>
      <c r="E126" s="158" t="s">
        <v>663</v>
      </c>
      <c r="F126" s="158" t="s">
        <v>151</v>
      </c>
      <c r="G126" s="158" t="s">
        <v>544</v>
      </c>
      <c r="H126" s="158"/>
      <c r="I126" s="208"/>
      <c r="J126" s="160"/>
      <c r="K126" s="209" t="str">
        <f t="shared" si="1"/>
        <v/>
      </c>
      <c r="L126" s="210"/>
    </row>
    <row r="127" spans="1:12" s="211" customFormat="1" ht="38.25" x14ac:dyDescent="0.2">
      <c r="A127" s="157" t="s">
        <v>40</v>
      </c>
      <c r="B127" s="158" t="s">
        <v>497</v>
      </c>
      <c r="C127" s="158" t="s">
        <v>516</v>
      </c>
      <c r="D127" s="158" t="s">
        <v>37</v>
      </c>
      <c r="E127" s="158" t="s">
        <v>664</v>
      </c>
      <c r="F127" s="158" t="s">
        <v>152</v>
      </c>
      <c r="G127" s="158" t="s">
        <v>544</v>
      </c>
      <c r="H127" s="158"/>
      <c r="I127" s="208"/>
      <c r="J127" s="160"/>
      <c r="K127" s="209" t="str">
        <f t="shared" si="1"/>
        <v/>
      </c>
      <c r="L127" s="210"/>
    </row>
    <row r="128" spans="1:12" s="211" customFormat="1" ht="63.75" x14ac:dyDescent="0.2">
      <c r="A128" s="157" t="s">
        <v>40</v>
      </c>
      <c r="B128" s="158" t="s">
        <v>497</v>
      </c>
      <c r="C128" s="158" t="s">
        <v>516</v>
      </c>
      <c r="D128" s="158" t="s">
        <v>11</v>
      </c>
      <c r="E128" s="158" t="s">
        <v>665</v>
      </c>
      <c r="F128" s="158" t="s">
        <v>153</v>
      </c>
      <c r="G128" s="158" t="s">
        <v>544</v>
      </c>
      <c r="H128" s="158" t="s">
        <v>1185</v>
      </c>
      <c r="I128" s="208"/>
      <c r="J128" s="160"/>
      <c r="K128" s="209" t="str">
        <f t="shared" si="1"/>
        <v/>
      </c>
      <c r="L128" s="210"/>
    </row>
    <row r="129" spans="1:12" s="211" customFormat="1" ht="51" x14ac:dyDescent="0.2">
      <c r="A129" s="157" t="s">
        <v>40</v>
      </c>
      <c r="B129" s="158" t="s">
        <v>497</v>
      </c>
      <c r="C129" s="158" t="s">
        <v>516</v>
      </c>
      <c r="D129" s="158" t="s">
        <v>11</v>
      </c>
      <c r="E129" s="158" t="s">
        <v>666</v>
      </c>
      <c r="F129" s="158" t="s">
        <v>154</v>
      </c>
      <c r="G129" s="158" t="s">
        <v>544</v>
      </c>
      <c r="H129" s="158" t="s">
        <v>1220</v>
      </c>
      <c r="I129" s="208"/>
      <c r="J129" s="160"/>
      <c r="K129" s="209" t="str">
        <f t="shared" si="1"/>
        <v/>
      </c>
      <c r="L129" s="210"/>
    </row>
    <row r="130" spans="1:12" s="211" customFormat="1" ht="63.75" x14ac:dyDescent="0.2">
      <c r="A130" s="157" t="s">
        <v>40</v>
      </c>
      <c r="B130" s="158" t="s">
        <v>497</v>
      </c>
      <c r="C130" s="158" t="s">
        <v>516</v>
      </c>
      <c r="D130" s="158" t="s">
        <v>11</v>
      </c>
      <c r="E130" s="158" t="s">
        <v>667</v>
      </c>
      <c r="F130" s="158" t="s">
        <v>155</v>
      </c>
      <c r="G130" s="158" t="s">
        <v>544</v>
      </c>
      <c r="H130" s="158"/>
      <c r="I130" s="208"/>
      <c r="J130" s="160"/>
      <c r="K130" s="209" t="str">
        <f t="shared" si="1"/>
        <v/>
      </c>
      <c r="L130" s="210"/>
    </row>
    <row r="131" spans="1:12" s="211" customFormat="1" ht="38.25" x14ac:dyDescent="0.2">
      <c r="A131" s="157" t="s">
        <v>40</v>
      </c>
      <c r="B131" s="158" t="s">
        <v>497</v>
      </c>
      <c r="C131" s="158" t="s">
        <v>516</v>
      </c>
      <c r="D131" s="158" t="s">
        <v>11</v>
      </c>
      <c r="E131" s="158" t="s">
        <v>668</v>
      </c>
      <c r="F131" s="158" t="s">
        <v>156</v>
      </c>
      <c r="G131" s="158" t="s">
        <v>544</v>
      </c>
      <c r="H131" s="158"/>
      <c r="I131" s="208"/>
      <c r="J131" s="160"/>
      <c r="K131" s="209" t="str">
        <f t="shared" ref="K131:K194" si="2">IF(I131="Yes [CC]","CC -&gt;&gt;","")</f>
        <v/>
      </c>
      <c r="L131" s="210"/>
    </row>
    <row r="132" spans="1:12" s="211" customFormat="1" ht="63.75" x14ac:dyDescent="0.2">
      <c r="A132" s="157" t="s">
        <v>40</v>
      </c>
      <c r="B132" s="158" t="s">
        <v>497</v>
      </c>
      <c r="C132" s="158" t="s">
        <v>516</v>
      </c>
      <c r="D132" s="158" t="s">
        <v>38</v>
      </c>
      <c r="E132" s="158" t="s">
        <v>669</v>
      </c>
      <c r="F132" s="158" t="s">
        <v>17</v>
      </c>
      <c r="G132" s="158" t="s">
        <v>544</v>
      </c>
      <c r="H132" s="158"/>
      <c r="I132" s="208"/>
      <c r="J132" s="160"/>
      <c r="K132" s="209" t="str">
        <f t="shared" si="2"/>
        <v/>
      </c>
      <c r="L132" s="210"/>
    </row>
    <row r="133" spans="1:12" s="211" customFormat="1" ht="51" x14ac:dyDescent="0.2">
      <c r="A133" s="157" t="s">
        <v>40</v>
      </c>
      <c r="B133" s="158" t="s">
        <v>497</v>
      </c>
      <c r="C133" s="158" t="s">
        <v>516</v>
      </c>
      <c r="D133" s="158" t="s">
        <v>39</v>
      </c>
      <c r="E133" s="158" t="s">
        <v>670</v>
      </c>
      <c r="F133" s="158" t="s">
        <v>18</v>
      </c>
      <c r="G133" s="158" t="s">
        <v>544</v>
      </c>
      <c r="H133" s="158"/>
      <c r="I133" s="208"/>
      <c r="J133" s="160"/>
      <c r="K133" s="209" t="str">
        <f t="shared" si="2"/>
        <v/>
      </c>
      <c r="L133" s="210"/>
    </row>
    <row r="134" spans="1:12" s="211" customFormat="1" ht="114.75" collapsed="1" x14ac:dyDescent="0.2">
      <c r="A134" s="157" t="s">
        <v>40</v>
      </c>
      <c r="B134" s="158" t="s">
        <v>497</v>
      </c>
      <c r="C134" s="158" t="s">
        <v>517</v>
      </c>
      <c r="D134" s="158" t="s">
        <v>10</v>
      </c>
      <c r="E134" s="158" t="s">
        <v>671</v>
      </c>
      <c r="F134" s="158" t="s">
        <v>1152</v>
      </c>
      <c r="G134" s="158" t="s">
        <v>1060</v>
      </c>
      <c r="H134" s="158" t="s">
        <v>1196</v>
      </c>
      <c r="I134" s="208"/>
      <c r="J134" s="160"/>
      <c r="K134" s="209" t="str">
        <f t="shared" si="2"/>
        <v/>
      </c>
      <c r="L134" s="210"/>
    </row>
    <row r="135" spans="1:12" s="211" customFormat="1" ht="76.5" x14ac:dyDescent="0.2">
      <c r="A135" s="157" t="s">
        <v>40</v>
      </c>
      <c r="B135" s="158" t="s">
        <v>497</v>
      </c>
      <c r="C135" s="158" t="s">
        <v>517</v>
      </c>
      <c r="D135" s="158" t="s">
        <v>37</v>
      </c>
      <c r="E135" s="158" t="s">
        <v>672</v>
      </c>
      <c r="F135" s="158" t="s">
        <v>157</v>
      </c>
      <c r="G135" s="158" t="s">
        <v>544</v>
      </c>
      <c r="H135" s="158" t="s">
        <v>1188</v>
      </c>
      <c r="I135" s="208"/>
      <c r="J135" s="160"/>
      <c r="K135" s="209" t="str">
        <f t="shared" si="2"/>
        <v/>
      </c>
      <c r="L135" s="210"/>
    </row>
    <row r="136" spans="1:12" s="211" customFormat="1" ht="38.25" x14ac:dyDescent="0.2">
      <c r="A136" s="157" t="s">
        <v>40</v>
      </c>
      <c r="B136" s="158" t="s">
        <v>497</v>
      </c>
      <c r="C136" s="158" t="s">
        <v>517</v>
      </c>
      <c r="D136" s="158" t="s">
        <v>37</v>
      </c>
      <c r="E136" s="158" t="s">
        <v>673</v>
      </c>
      <c r="F136" s="158" t="s">
        <v>158</v>
      </c>
      <c r="G136" s="158" t="s">
        <v>544</v>
      </c>
      <c r="H136" s="158"/>
      <c r="I136" s="208"/>
      <c r="J136" s="160"/>
      <c r="K136" s="209" t="str">
        <f t="shared" si="2"/>
        <v/>
      </c>
      <c r="L136" s="210"/>
    </row>
    <row r="137" spans="1:12" s="211" customFormat="1" ht="38.25" x14ac:dyDescent="0.2">
      <c r="A137" s="157" t="s">
        <v>40</v>
      </c>
      <c r="B137" s="158" t="s">
        <v>497</v>
      </c>
      <c r="C137" s="158" t="s">
        <v>517</v>
      </c>
      <c r="D137" s="158" t="s">
        <v>37</v>
      </c>
      <c r="E137" s="158" t="s">
        <v>674</v>
      </c>
      <c r="F137" s="158" t="s">
        <v>159</v>
      </c>
      <c r="G137" s="158" t="s">
        <v>544</v>
      </c>
      <c r="H137" s="158"/>
      <c r="I137" s="208"/>
      <c r="J137" s="160"/>
      <c r="K137" s="209" t="str">
        <f t="shared" si="2"/>
        <v/>
      </c>
      <c r="L137" s="210"/>
    </row>
    <row r="138" spans="1:12" s="211" customFormat="1" ht="51" x14ac:dyDescent="0.2">
      <c r="A138" s="157" t="s">
        <v>40</v>
      </c>
      <c r="B138" s="158" t="s">
        <v>497</v>
      </c>
      <c r="C138" s="158" t="s">
        <v>517</v>
      </c>
      <c r="D138" s="158" t="s">
        <v>11</v>
      </c>
      <c r="E138" s="158" t="s">
        <v>675</v>
      </c>
      <c r="F138" s="158" t="s">
        <v>160</v>
      </c>
      <c r="G138" s="158" t="s">
        <v>544</v>
      </c>
      <c r="H138" s="158"/>
      <c r="I138" s="208"/>
      <c r="J138" s="160"/>
      <c r="K138" s="209" t="str">
        <f t="shared" si="2"/>
        <v/>
      </c>
      <c r="L138" s="210"/>
    </row>
    <row r="139" spans="1:12" s="211" customFormat="1" ht="38.25" x14ac:dyDescent="0.2">
      <c r="A139" s="157" t="s">
        <v>40</v>
      </c>
      <c r="B139" s="158" t="s">
        <v>497</v>
      </c>
      <c r="C139" s="158" t="s">
        <v>517</v>
      </c>
      <c r="D139" s="158" t="s">
        <v>11</v>
      </c>
      <c r="E139" s="158" t="s">
        <v>676</v>
      </c>
      <c r="F139" s="158" t="s">
        <v>161</v>
      </c>
      <c r="G139" s="158" t="s">
        <v>544</v>
      </c>
      <c r="H139" s="158" t="s">
        <v>1189</v>
      </c>
      <c r="I139" s="208"/>
      <c r="J139" s="160"/>
      <c r="K139" s="209" t="str">
        <f t="shared" si="2"/>
        <v/>
      </c>
      <c r="L139" s="210"/>
    </row>
    <row r="140" spans="1:12" s="211" customFormat="1" ht="38.25" x14ac:dyDescent="0.2">
      <c r="A140" s="157" t="s">
        <v>40</v>
      </c>
      <c r="B140" s="158" t="s">
        <v>497</v>
      </c>
      <c r="C140" s="158" t="s">
        <v>517</v>
      </c>
      <c r="D140" s="158" t="s">
        <v>11</v>
      </c>
      <c r="E140" s="158" t="s">
        <v>677</v>
      </c>
      <c r="F140" s="158" t="s">
        <v>162</v>
      </c>
      <c r="G140" s="158" t="s">
        <v>544</v>
      </c>
      <c r="H140" s="158"/>
      <c r="I140" s="208"/>
      <c r="J140" s="160"/>
      <c r="K140" s="209" t="str">
        <f t="shared" si="2"/>
        <v/>
      </c>
      <c r="L140" s="210"/>
    </row>
    <row r="141" spans="1:12" s="211" customFormat="1" ht="38.25" x14ac:dyDescent="0.2">
      <c r="A141" s="157" t="s">
        <v>40</v>
      </c>
      <c r="B141" s="158" t="s">
        <v>497</v>
      </c>
      <c r="C141" s="158" t="s">
        <v>517</v>
      </c>
      <c r="D141" s="158" t="s">
        <v>38</v>
      </c>
      <c r="E141" s="158" t="s">
        <v>678</v>
      </c>
      <c r="F141" s="158" t="s">
        <v>19</v>
      </c>
      <c r="G141" s="158" t="s">
        <v>544</v>
      </c>
      <c r="H141" s="158" t="s">
        <v>1189</v>
      </c>
      <c r="I141" s="208"/>
      <c r="J141" s="160"/>
      <c r="K141" s="209" t="str">
        <f t="shared" si="2"/>
        <v/>
      </c>
      <c r="L141" s="210"/>
    </row>
    <row r="142" spans="1:12" s="211" customFormat="1" ht="51" x14ac:dyDescent="0.2">
      <c r="A142" s="157" t="s">
        <v>40</v>
      </c>
      <c r="B142" s="158" t="s">
        <v>497</v>
      </c>
      <c r="C142" s="158" t="s">
        <v>517</v>
      </c>
      <c r="D142" s="158" t="s">
        <v>39</v>
      </c>
      <c r="E142" s="158" t="s">
        <v>679</v>
      </c>
      <c r="F142" s="158" t="s">
        <v>20</v>
      </c>
      <c r="G142" s="158" t="s">
        <v>544</v>
      </c>
      <c r="H142" s="158"/>
      <c r="I142" s="208"/>
      <c r="J142" s="160"/>
      <c r="K142" s="209" t="str">
        <f t="shared" si="2"/>
        <v/>
      </c>
      <c r="L142" s="210"/>
    </row>
    <row r="143" spans="1:12" s="211" customFormat="1" ht="306" collapsed="1" x14ac:dyDescent="0.2">
      <c r="A143" s="157" t="s">
        <v>41</v>
      </c>
      <c r="B143" s="158" t="s">
        <v>498</v>
      </c>
      <c r="C143" s="158" t="s">
        <v>518</v>
      </c>
      <c r="D143" s="158" t="s">
        <v>10</v>
      </c>
      <c r="E143" s="158" t="s">
        <v>1208</v>
      </c>
      <c r="F143" s="158" t="s">
        <v>163</v>
      </c>
      <c r="G143" s="158" t="s">
        <v>1061</v>
      </c>
      <c r="H143" s="158" t="s">
        <v>1207</v>
      </c>
      <c r="I143" s="208"/>
      <c r="J143" s="160"/>
      <c r="K143" s="209" t="str">
        <f t="shared" si="2"/>
        <v/>
      </c>
      <c r="L143" s="210"/>
    </row>
    <row r="144" spans="1:12" s="211" customFormat="1" ht="229.5" x14ac:dyDescent="0.2">
      <c r="A144" s="157" t="s">
        <v>41</v>
      </c>
      <c r="B144" s="158" t="s">
        <v>498</v>
      </c>
      <c r="C144" s="158" t="s">
        <v>518</v>
      </c>
      <c r="D144" s="158" t="s">
        <v>10</v>
      </c>
      <c r="E144" s="158" t="s">
        <v>680</v>
      </c>
      <c r="F144" s="158" t="s">
        <v>164</v>
      </c>
      <c r="G144" s="158" t="s">
        <v>1062</v>
      </c>
      <c r="H144" s="158" t="s">
        <v>1206</v>
      </c>
      <c r="I144" s="208"/>
      <c r="J144" s="160"/>
      <c r="K144" s="209" t="str">
        <f t="shared" si="2"/>
        <v/>
      </c>
      <c r="L144" s="210"/>
    </row>
    <row r="145" spans="1:12" s="211" customFormat="1" ht="178.5" x14ac:dyDescent="0.2">
      <c r="A145" s="157" t="s">
        <v>41</v>
      </c>
      <c r="B145" s="158" t="s">
        <v>498</v>
      </c>
      <c r="C145" s="158" t="s">
        <v>518</v>
      </c>
      <c r="D145" s="158" t="s">
        <v>10</v>
      </c>
      <c r="E145" s="158" t="s">
        <v>1171</v>
      </c>
      <c r="F145" s="158" t="s">
        <v>165</v>
      </c>
      <c r="G145" s="158" t="s">
        <v>1063</v>
      </c>
      <c r="H145" s="158" t="s">
        <v>1172</v>
      </c>
      <c r="I145" s="208"/>
      <c r="J145" s="160"/>
      <c r="K145" s="209" t="str">
        <f t="shared" si="2"/>
        <v/>
      </c>
      <c r="L145" s="210"/>
    </row>
    <row r="146" spans="1:12" s="211" customFormat="1" ht="51" x14ac:dyDescent="0.2">
      <c r="A146" s="157" t="s">
        <v>41</v>
      </c>
      <c r="B146" s="158" t="s">
        <v>498</v>
      </c>
      <c r="C146" s="158" t="s">
        <v>518</v>
      </c>
      <c r="D146" s="158" t="s">
        <v>37</v>
      </c>
      <c r="E146" s="158" t="s">
        <v>681</v>
      </c>
      <c r="F146" s="158" t="s">
        <v>21</v>
      </c>
      <c r="G146" s="158" t="s">
        <v>544</v>
      </c>
      <c r="H146" s="158"/>
      <c r="I146" s="208"/>
      <c r="J146" s="160"/>
      <c r="K146" s="209" t="str">
        <f t="shared" si="2"/>
        <v/>
      </c>
      <c r="L146" s="210"/>
    </row>
    <row r="147" spans="1:12" s="211" customFormat="1" ht="102" x14ac:dyDescent="0.2">
      <c r="A147" s="157" t="s">
        <v>41</v>
      </c>
      <c r="B147" s="158" t="s">
        <v>498</v>
      </c>
      <c r="C147" s="158" t="s">
        <v>518</v>
      </c>
      <c r="D147" s="158" t="s">
        <v>11</v>
      </c>
      <c r="E147" s="158" t="s">
        <v>1183</v>
      </c>
      <c r="F147" s="158" t="s">
        <v>166</v>
      </c>
      <c r="G147" s="158" t="s">
        <v>544</v>
      </c>
      <c r="H147" s="158" t="s">
        <v>1184</v>
      </c>
      <c r="I147" s="208"/>
      <c r="J147" s="160"/>
      <c r="K147" s="209" t="str">
        <f t="shared" si="2"/>
        <v/>
      </c>
      <c r="L147" s="210"/>
    </row>
    <row r="148" spans="1:12" s="211" customFormat="1" ht="51" x14ac:dyDescent="0.2">
      <c r="A148" s="157" t="s">
        <v>41</v>
      </c>
      <c r="B148" s="158" t="s">
        <v>498</v>
      </c>
      <c r="C148" s="158" t="s">
        <v>518</v>
      </c>
      <c r="D148" s="158" t="s">
        <v>11</v>
      </c>
      <c r="E148" s="158" t="s">
        <v>682</v>
      </c>
      <c r="F148" s="158" t="s">
        <v>167</v>
      </c>
      <c r="G148" s="158" t="s">
        <v>544</v>
      </c>
      <c r="H148" s="158"/>
      <c r="I148" s="208"/>
      <c r="J148" s="160"/>
      <c r="K148" s="209" t="str">
        <f t="shared" si="2"/>
        <v/>
      </c>
      <c r="L148" s="210"/>
    </row>
    <row r="149" spans="1:12" s="211" customFormat="1" ht="51" x14ac:dyDescent="0.2">
      <c r="A149" s="157" t="s">
        <v>41</v>
      </c>
      <c r="B149" s="158" t="s">
        <v>498</v>
      </c>
      <c r="C149" s="158" t="s">
        <v>518</v>
      </c>
      <c r="D149" s="158" t="s">
        <v>11</v>
      </c>
      <c r="E149" s="158" t="s">
        <v>683</v>
      </c>
      <c r="F149" s="158" t="s">
        <v>168</v>
      </c>
      <c r="G149" s="158" t="s">
        <v>544</v>
      </c>
      <c r="H149" s="158"/>
      <c r="I149" s="208"/>
      <c r="J149" s="160"/>
      <c r="K149" s="209" t="str">
        <f t="shared" si="2"/>
        <v/>
      </c>
      <c r="L149" s="210"/>
    </row>
    <row r="150" spans="1:12" s="211" customFormat="1" ht="51" x14ac:dyDescent="0.2">
      <c r="A150" s="157" t="s">
        <v>41</v>
      </c>
      <c r="B150" s="158" t="s">
        <v>498</v>
      </c>
      <c r="C150" s="158" t="s">
        <v>518</v>
      </c>
      <c r="D150" s="158" t="s">
        <v>38</v>
      </c>
      <c r="E150" s="158" t="s">
        <v>684</v>
      </c>
      <c r="F150" s="158" t="s">
        <v>169</v>
      </c>
      <c r="G150" s="158" t="s">
        <v>544</v>
      </c>
      <c r="H150" s="158"/>
      <c r="I150" s="208"/>
      <c r="J150" s="160"/>
      <c r="K150" s="209" t="str">
        <f t="shared" si="2"/>
        <v/>
      </c>
      <c r="L150" s="210"/>
    </row>
    <row r="151" spans="1:12" s="211" customFormat="1" ht="51" x14ac:dyDescent="0.2">
      <c r="A151" s="157" t="s">
        <v>41</v>
      </c>
      <c r="B151" s="158" t="s">
        <v>498</v>
      </c>
      <c r="C151" s="158" t="s">
        <v>518</v>
      </c>
      <c r="D151" s="158" t="s">
        <v>38</v>
      </c>
      <c r="E151" s="158" t="s">
        <v>685</v>
      </c>
      <c r="F151" s="158" t="s">
        <v>170</v>
      </c>
      <c r="G151" s="158" t="s">
        <v>544</v>
      </c>
      <c r="H151" s="158"/>
      <c r="I151" s="208"/>
      <c r="J151" s="160"/>
      <c r="K151" s="209" t="str">
        <f t="shared" si="2"/>
        <v/>
      </c>
      <c r="L151" s="210"/>
    </row>
    <row r="152" spans="1:12" s="211" customFormat="1" ht="51" x14ac:dyDescent="0.2">
      <c r="A152" s="157" t="s">
        <v>41</v>
      </c>
      <c r="B152" s="158" t="s">
        <v>498</v>
      </c>
      <c r="C152" s="158" t="s">
        <v>518</v>
      </c>
      <c r="D152" s="158" t="s">
        <v>38</v>
      </c>
      <c r="E152" s="158" t="s">
        <v>686</v>
      </c>
      <c r="F152" s="158" t="s">
        <v>171</v>
      </c>
      <c r="G152" s="158" t="s">
        <v>544</v>
      </c>
      <c r="H152" s="158"/>
      <c r="I152" s="208"/>
      <c r="J152" s="160"/>
      <c r="K152" s="209" t="str">
        <f t="shared" si="2"/>
        <v/>
      </c>
      <c r="L152" s="210"/>
    </row>
    <row r="153" spans="1:12" s="211" customFormat="1" ht="51" x14ac:dyDescent="0.2">
      <c r="A153" s="157" t="s">
        <v>41</v>
      </c>
      <c r="B153" s="158" t="s">
        <v>498</v>
      </c>
      <c r="C153" s="158" t="s">
        <v>518</v>
      </c>
      <c r="D153" s="158" t="s">
        <v>39</v>
      </c>
      <c r="E153" s="158" t="s">
        <v>687</v>
      </c>
      <c r="F153" s="158" t="s">
        <v>172</v>
      </c>
      <c r="G153" s="158" t="s">
        <v>544</v>
      </c>
      <c r="H153" s="158"/>
      <c r="I153" s="208"/>
      <c r="J153" s="160"/>
      <c r="K153" s="209" t="str">
        <f t="shared" si="2"/>
        <v/>
      </c>
      <c r="L153" s="210"/>
    </row>
    <row r="154" spans="1:12" s="211" customFormat="1" ht="76.5" x14ac:dyDescent="0.2">
      <c r="A154" s="157" t="s">
        <v>41</v>
      </c>
      <c r="B154" s="158" t="s">
        <v>498</v>
      </c>
      <c r="C154" s="158" t="s">
        <v>518</v>
      </c>
      <c r="D154" s="158" t="s">
        <v>39</v>
      </c>
      <c r="E154" s="158" t="s">
        <v>688</v>
      </c>
      <c r="F154" s="158" t="s">
        <v>173</v>
      </c>
      <c r="G154" s="158" t="s">
        <v>544</v>
      </c>
      <c r="H154" s="158"/>
      <c r="I154" s="208"/>
      <c r="J154" s="160"/>
      <c r="K154" s="209" t="str">
        <f t="shared" si="2"/>
        <v/>
      </c>
      <c r="L154" s="210"/>
    </row>
    <row r="155" spans="1:12" s="211" customFormat="1" ht="191.25" collapsed="1" x14ac:dyDescent="0.2">
      <c r="A155" s="157" t="s">
        <v>41</v>
      </c>
      <c r="B155" s="158" t="s">
        <v>499</v>
      </c>
      <c r="C155" s="158" t="s">
        <v>519</v>
      </c>
      <c r="D155" s="158" t="s">
        <v>10</v>
      </c>
      <c r="E155" s="158" t="s">
        <v>689</v>
      </c>
      <c r="F155" s="158" t="s">
        <v>174</v>
      </c>
      <c r="G155" s="158" t="s">
        <v>1064</v>
      </c>
      <c r="H155" s="158" t="s">
        <v>1248</v>
      </c>
      <c r="I155" s="208"/>
      <c r="J155" s="160"/>
      <c r="K155" s="209" t="str">
        <f t="shared" si="2"/>
        <v/>
      </c>
      <c r="L155" s="210"/>
    </row>
    <row r="156" spans="1:12" s="211" customFormat="1" ht="178.5" x14ac:dyDescent="0.2">
      <c r="A156" s="157" t="s">
        <v>41</v>
      </c>
      <c r="B156" s="158" t="s">
        <v>499</v>
      </c>
      <c r="C156" s="158" t="s">
        <v>519</v>
      </c>
      <c r="D156" s="158" t="s">
        <v>10</v>
      </c>
      <c r="E156" s="158" t="s">
        <v>690</v>
      </c>
      <c r="F156" s="158" t="s">
        <v>175</v>
      </c>
      <c r="G156" s="158" t="s">
        <v>1065</v>
      </c>
      <c r="H156" s="158" t="s">
        <v>1248</v>
      </c>
      <c r="I156" s="208"/>
      <c r="J156" s="160"/>
      <c r="K156" s="209" t="str">
        <f t="shared" si="2"/>
        <v/>
      </c>
      <c r="L156" s="210"/>
    </row>
    <row r="157" spans="1:12" s="211" customFormat="1" ht="38.25" x14ac:dyDescent="0.2">
      <c r="A157" s="157" t="s">
        <v>41</v>
      </c>
      <c r="B157" s="158" t="s">
        <v>499</v>
      </c>
      <c r="C157" s="158" t="s">
        <v>519</v>
      </c>
      <c r="D157" s="158" t="s">
        <v>37</v>
      </c>
      <c r="E157" s="158" t="s">
        <v>691</v>
      </c>
      <c r="F157" s="158" t="s">
        <v>176</v>
      </c>
      <c r="G157" s="158" t="s">
        <v>544</v>
      </c>
      <c r="H157" s="158" t="s">
        <v>1209</v>
      </c>
      <c r="I157" s="208"/>
      <c r="J157" s="160"/>
      <c r="K157" s="209" t="str">
        <f t="shared" si="2"/>
        <v/>
      </c>
      <c r="L157" s="210"/>
    </row>
    <row r="158" spans="1:12" s="211" customFormat="1" ht="38.25" x14ac:dyDescent="0.2">
      <c r="A158" s="157" t="s">
        <v>41</v>
      </c>
      <c r="B158" s="158" t="s">
        <v>499</v>
      </c>
      <c r="C158" s="158" t="s">
        <v>519</v>
      </c>
      <c r="D158" s="158" t="s">
        <v>37</v>
      </c>
      <c r="E158" s="158" t="s">
        <v>692</v>
      </c>
      <c r="F158" s="158" t="s">
        <v>177</v>
      </c>
      <c r="G158" s="158" t="s">
        <v>544</v>
      </c>
      <c r="H158" s="158"/>
      <c r="I158" s="208"/>
      <c r="J158" s="160"/>
      <c r="K158" s="209" t="str">
        <f t="shared" si="2"/>
        <v/>
      </c>
      <c r="L158" s="210"/>
    </row>
    <row r="159" spans="1:12" s="211" customFormat="1" ht="38.25" x14ac:dyDescent="0.2">
      <c r="A159" s="157" t="s">
        <v>41</v>
      </c>
      <c r="B159" s="158" t="s">
        <v>499</v>
      </c>
      <c r="C159" s="158" t="s">
        <v>519</v>
      </c>
      <c r="D159" s="158" t="s">
        <v>37</v>
      </c>
      <c r="E159" s="158" t="s">
        <v>693</v>
      </c>
      <c r="F159" s="158" t="s">
        <v>179</v>
      </c>
      <c r="G159" s="158" t="s">
        <v>544</v>
      </c>
      <c r="H159" s="158"/>
      <c r="I159" s="208"/>
      <c r="J159" s="160"/>
      <c r="K159" s="209" t="str">
        <f t="shared" si="2"/>
        <v/>
      </c>
      <c r="L159" s="210"/>
    </row>
    <row r="160" spans="1:12" s="211" customFormat="1" ht="38.25" x14ac:dyDescent="0.2">
      <c r="A160" s="157" t="s">
        <v>41</v>
      </c>
      <c r="B160" s="158" t="s">
        <v>499</v>
      </c>
      <c r="C160" s="158" t="s">
        <v>519</v>
      </c>
      <c r="D160" s="158" t="s">
        <v>37</v>
      </c>
      <c r="E160" s="158" t="s">
        <v>694</v>
      </c>
      <c r="F160" s="158" t="s">
        <v>178</v>
      </c>
      <c r="G160" s="158" t="s">
        <v>544</v>
      </c>
      <c r="H160" s="158" t="s">
        <v>1209</v>
      </c>
      <c r="I160" s="208"/>
      <c r="J160" s="160"/>
      <c r="K160" s="209" t="str">
        <f t="shared" si="2"/>
        <v/>
      </c>
      <c r="L160" s="210"/>
    </row>
    <row r="161" spans="1:12" s="211" customFormat="1" ht="51" x14ac:dyDescent="0.2">
      <c r="A161" s="157" t="s">
        <v>41</v>
      </c>
      <c r="B161" s="158" t="s">
        <v>499</v>
      </c>
      <c r="C161" s="158" t="s">
        <v>519</v>
      </c>
      <c r="D161" s="158" t="s">
        <v>11</v>
      </c>
      <c r="E161" s="158" t="s">
        <v>695</v>
      </c>
      <c r="F161" s="158" t="s">
        <v>180</v>
      </c>
      <c r="G161" s="158" t="s">
        <v>544</v>
      </c>
      <c r="H161" s="158"/>
      <c r="I161" s="208"/>
      <c r="J161" s="160"/>
      <c r="K161" s="209" t="str">
        <f t="shared" si="2"/>
        <v/>
      </c>
      <c r="L161" s="210"/>
    </row>
    <row r="162" spans="1:12" s="211" customFormat="1" ht="38.25" x14ac:dyDescent="0.2">
      <c r="A162" s="157" t="s">
        <v>41</v>
      </c>
      <c r="B162" s="158" t="s">
        <v>499</v>
      </c>
      <c r="C162" s="158" t="s">
        <v>519</v>
      </c>
      <c r="D162" s="158" t="s">
        <v>11</v>
      </c>
      <c r="E162" s="158" t="s">
        <v>696</v>
      </c>
      <c r="F162" s="158" t="s">
        <v>181</v>
      </c>
      <c r="G162" s="158" t="s">
        <v>544</v>
      </c>
      <c r="H162" s="158" t="s">
        <v>1209</v>
      </c>
      <c r="I162" s="208"/>
      <c r="J162" s="160"/>
      <c r="K162" s="209" t="str">
        <f t="shared" si="2"/>
        <v/>
      </c>
      <c r="L162" s="210"/>
    </row>
    <row r="163" spans="1:12" s="211" customFormat="1" ht="38.25" x14ac:dyDescent="0.2">
      <c r="A163" s="157" t="s">
        <v>41</v>
      </c>
      <c r="B163" s="158" t="s">
        <v>499</v>
      </c>
      <c r="C163" s="158" t="s">
        <v>519</v>
      </c>
      <c r="D163" s="158" t="s">
        <v>11</v>
      </c>
      <c r="E163" s="158" t="s">
        <v>697</v>
      </c>
      <c r="F163" s="158" t="s">
        <v>182</v>
      </c>
      <c r="G163" s="158" t="s">
        <v>544</v>
      </c>
      <c r="H163" s="158"/>
      <c r="I163" s="208"/>
      <c r="J163" s="160"/>
      <c r="K163" s="209" t="str">
        <f t="shared" si="2"/>
        <v/>
      </c>
      <c r="L163" s="210"/>
    </row>
    <row r="164" spans="1:12" s="211" customFormat="1" ht="51" x14ac:dyDescent="0.2">
      <c r="A164" s="157" t="s">
        <v>41</v>
      </c>
      <c r="B164" s="158" t="s">
        <v>499</v>
      </c>
      <c r="C164" s="158" t="s">
        <v>519</v>
      </c>
      <c r="D164" s="158" t="s">
        <v>11</v>
      </c>
      <c r="E164" s="158" t="s">
        <v>698</v>
      </c>
      <c r="F164" s="158" t="s">
        <v>183</v>
      </c>
      <c r="G164" s="158" t="s">
        <v>544</v>
      </c>
      <c r="H164" s="158"/>
      <c r="I164" s="208"/>
      <c r="J164" s="160"/>
      <c r="K164" s="209" t="str">
        <f t="shared" si="2"/>
        <v/>
      </c>
      <c r="L164" s="210"/>
    </row>
    <row r="165" spans="1:12" s="211" customFormat="1" ht="51" x14ac:dyDescent="0.2">
      <c r="A165" s="157" t="s">
        <v>41</v>
      </c>
      <c r="B165" s="158" t="s">
        <v>499</v>
      </c>
      <c r="C165" s="158" t="s">
        <v>519</v>
      </c>
      <c r="D165" s="158" t="s">
        <v>38</v>
      </c>
      <c r="E165" s="158" t="s">
        <v>699</v>
      </c>
      <c r="F165" s="158" t="s">
        <v>184</v>
      </c>
      <c r="G165" s="158" t="s">
        <v>544</v>
      </c>
      <c r="H165" s="158"/>
      <c r="I165" s="208"/>
      <c r="J165" s="160"/>
      <c r="K165" s="209" t="str">
        <f t="shared" si="2"/>
        <v/>
      </c>
      <c r="L165" s="210"/>
    </row>
    <row r="166" spans="1:12" s="211" customFormat="1" ht="51" x14ac:dyDescent="0.2">
      <c r="A166" s="157" t="s">
        <v>41</v>
      </c>
      <c r="B166" s="158" t="s">
        <v>499</v>
      </c>
      <c r="C166" s="158" t="s">
        <v>519</v>
      </c>
      <c r="D166" s="158" t="s">
        <v>38</v>
      </c>
      <c r="E166" s="158" t="s">
        <v>700</v>
      </c>
      <c r="F166" s="158" t="s">
        <v>185</v>
      </c>
      <c r="G166" s="158" t="s">
        <v>544</v>
      </c>
      <c r="H166" s="158"/>
      <c r="I166" s="208"/>
      <c r="J166" s="160"/>
      <c r="K166" s="209" t="str">
        <f t="shared" si="2"/>
        <v/>
      </c>
      <c r="L166" s="210"/>
    </row>
    <row r="167" spans="1:12" s="211" customFormat="1" ht="38.25" x14ac:dyDescent="0.2">
      <c r="A167" s="157" t="s">
        <v>41</v>
      </c>
      <c r="B167" s="158" t="s">
        <v>499</v>
      </c>
      <c r="C167" s="158" t="s">
        <v>519</v>
      </c>
      <c r="D167" s="158" t="s">
        <v>38</v>
      </c>
      <c r="E167" s="158" t="s">
        <v>701</v>
      </c>
      <c r="F167" s="158" t="s">
        <v>186</v>
      </c>
      <c r="G167" s="158" t="s">
        <v>544</v>
      </c>
      <c r="H167" s="158"/>
      <c r="I167" s="208"/>
      <c r="J167" s="160"/>
      <c r="K167" s="209" t="str">
        <f t="shared" si="2"/>
        <v/>
      </c>
      <c r="L167" s="210"/>
    </row>
    <row r="168" spans="1:12" s="211" customFormat="1" ht="51" x14ac:dyDescent="0.2">
      <c r="A168" s="157" t="s">
        <v>41</v>
      </c>
      <c r="B168" s="158" t="s">
        <v>499</v>
      </c>
      <c r="C168" s="158" t="s">
        <v>519</v>
      </c>
      <c r="D168" s="158" t="s">
        <v>38</v>
      </c>
      <c r="E168" s="158" t="s">
        <v>702</v>
      </c>
      <c r="F168" s="158" t="s">
        <v>187</v>
      </c>
      <c r="G168" s="158" t="s">
        <v>544</v>
      </c>
      <c r="H168" s="158"/>
      <c r="I168" s="208"/>
      <c r="J168" s="160"/>
      <c r="K168" s="209" t="str">
        <f t="shared" si="2"/>
        <v/>
      </c>
      <c r="L168" s="210"/>
    </row>
    <row r="169" spans="1:12" s="211" customFormat="1" ht="38.25" x14ac:dyDescent="0.2">
      <c r="A169" s="157" t="s">
        <v>41</v>
      </c>
      <c r="B169" s="158" t="s">
        <v>499</v>
      </c>
      <c r="C169" s="158" t="s">
        <v>519</v>
      </c>
      <c r="D169" s="158" t="s">
        <v>38</v>
      </c>
      <c r="E169" s="158" t="s">
        <v>703</v>
      </c>
      <c r="F169" s="158" t="s">
        <v>188</v>
      </c>
      <c r="G169" s="158" t="s">
        <v>544</v>
      </c>
      <c r="H169" s="158"/>
      <c r="I169" s="208"/>
      <c r="J169" s="160"/>
      <c r="K169" s="209" t="str">
        <f t="shared" si="2"/>
        <v/>
      </c>
      <c r="L169" s="210"/>
    </row>
    <row r="170" spans="1:12" s="211" customFormat="1" ht="63.75" x14ac:dyDescent="0.2">
      <c r="A170" s="157" t="s">
        <v>41</v>
      </c>
      <c r="B170" s="158" t="s">
        <v>499</v>
      </c>
      <c r="C170" s="158" t="s">
        <v>519</v>
      </c>
      <c r="D170" s="158" t="s">
        <v>39</v>
      </c>
      <c r="E170" s="158" t="s">
        <v>704</v>
      </c>
      <c r="F170" s="158" t="s">
        <v>189</v>
      </c>
      <c r="G170" s="158" t="s">
        <v>544</v>
      </c>
      <c r="H170" s="158"/>
      <c r="I170" s="208"/>
      <c r="J170" s="160"/>
      <c r="K170" s="209" t="str">
        <f t="shared" si="2"/>
        <v/>
      </c>
      <c r="L170" s="210"/>
    </row>
    <row r="171" spans="1:12" s="211" customFormat="1" ht="38.25" x14ac:dyDescent="0.2">
      <c r="A171" s="157" t="s">
        <v>41</v>
      </c>
      <c r="B171" s="158" t="s">
        <v>499</v>
      </c>
      <c r="C171" s="158" t="s">
        <v>519</v>
      </c>
      <c r="D171" s="158" t="s">
        <v>39</v>
      </c>
      <c r="E171" s="158" t="s">
        <v>705</v>
      </c>
      <c r="F171" s="158" t="s">
        <v>190</v>
      </c>
      <c r="G171" s="158" t="s">
        <v>544</v>
      </c>
      <c r="H171" s="158"/>
      <c r="I171" s="208"/>
      <c r="J171" s="160"/>
      <c r="K171" s="209" t="str">
        <f t="shared" si="2"/>
        <v/>
      </c>
      <c r="L171" s="210"/>
    </row>
    <row r="172" spans="1:12" s="211" customFormat="1" ht="51" x14ac:dyDescent="0.2">
      <c r="A172" s="157" t="s">
        <v>41</v>
      </c>
      <c r="B172" s="158" t="s">
        <v>499</v>
      </c>
      <c r="C172" s="158" t="s">
        <v>519</v>
      </c>
      <c r="D172" s="158" t="s">
        <v>39</v>
      </c>
      <c r="E172" s="158" t="s">
        <v>706</v>
      </c>
      <c r="F172" s="158" t="s">
        <v>191</v>
      </c>
      <c r="G172" s="158" t="s">
        <v>544</v>
      </c>
      <c r="H172" s="158"/>
      <c r="I172" s="208"/>
      <c r="J172" s="160"/>
      <c r="K172" s="209" t="str">
        <f t="shared" si="2"/>
        <v/>
      </c>
      <c r="L172" s="210"/>
    </row>
    <row r="173" spans="1:12" s="211" customFormat="1" ht="114.75" collapsed="1" x14ac:dyDescent="0.2">
      <c r="A173" s="157" t="s">
        <v>41</v>
      </c>
      <c r="B173" s="158" t="s">
        <v>500</v>
      </c>
      <c r="C173" s="158" t="s">
        <v>537</v>
      </c>
      <c r="D173" s="158" t="s">
        <v>10</v>
      </c>
      <c r="E173" s="158" t="s">
        <v>707</v>
      </c>
      <c r="F173" s="158" t="s">
        <v>192</v>
      </c>
      <c r="G173" s="158" t="s">
        <v>1066</v>
      </c>
      <c r="H173" s="158" t="s">
        <v>1241</v>
      </c>
      <c r="I173" s="208"/>
      <c r="J173" s="160"/>
      <c r="K173" s="209" t="str">
        <f t="shared" si="2"/>
        <v/>
      </c>
      <c r="L173" s="210"/>
    </row>
    <row r="174" spans="1:12" s="211" customFormat="1" ht="127.5" x14ac:dyDescent="0.2">
      <c r="A174" s="157" t="s">
        <v>41</v>
      </c>
      <c r="B174" s="158" t="s">
        <v>500</v>
      </c>
      <c r="C174" s="158" t="s">
        <v>537</v>
      </c>
      <c r="D174" s="158" t="s">
        <v>10</v>
      </c>
      <c r="E174" s="158" t="s">
        <v>708</v>
      </c>
      <c r="F174" s="158" t="s">
        <v>193</v>
      </c>
      <c r="G174" s="158" t="s">
        <v>1067</v>
      </c>
      <c r="H174" s="158"/>
      <c r="I174" s="208"/>
      <c r="J174" s="160"/>
      <c r="K174" s="209" t="str">
        <f t="shared" si="2"/>
        <v/>
      </c>
      <c r="L174" s="210"/>
    </row>
    <row r="175" spans="1:12" s="211" customFormat="1" ht="216.75" x14ac:dyDescent="0.2">
      <c r="A175" s="157" t="s">
        <v>41</v>
      </c>
      <c r="B175" s="158" t="s">
        <v>500</v>
      </c>
      <c r="C175" s="158" t="s">
        <v>537</v>
      </c>
      <c r="D175" s="158" t="s">
        <v>10</v>
      </c>
      <c r="E175" s="158" t="s">
        <v>709</v>
      </c>
      <c r="F175" s="158" t="s">
        <v>194</v>
      </c>
      <c r="G175" s="158" t="s">
        <v>1068</v>
      </c>
      <c r="H175" s="158"/>
      <c r="I175" s="208"/>
      <c r="J175" s="160"/>
      <c r="K175" s="209" t="str">
        <f t="shared" si="2"/>
        <v/>
      </c>
      <c r="L175" s="210"/>
    </row>
    <row r="176" spans="1:12" s="211" customFormat="1" ht="38.25" x14ac:dyDescent="0.2">
      <c r="A176" s="157" t="s">
        <v>41</v>
      </c>
      <c r="B176" s="158" t="s">
        <v>500</v>
      </c>
      <c r="C176" s="158" t="s">
        <v>537</v>
      </c>
      <c r="D176" s="158" t="s">
        <v>37</v>
      </c>
      <c r="E176" s="158" t="s">
        <v>710</v>
      </c>
      <c r="F176" s="158" t="s">
        <v>195</v>
      </c>
      <c r="G176" s="158" t="s">
        <v>544</v>
      </c>
      <c r="H176" s="158"/>
      <c r="I176" s="208"/>
      <c r="J176" s="160"/>
      <c r="K176" s="209" t="str">
        <f t="shared" si="2"/>
        <v/>
      </c>
      <c r="L176" s="210"/>
    </row>
    <row r="177" spans="1:12" s="211" customFormat="1" ht="51" x14ac:dyDescent="0.2">
      <c r="A177" s="157" t="s">
        <v>41</v>
      </c>
      <c r="B177" s="158" t="s">
        <v>500</v>
      </c>
      <c r="C177" s="158" t="s">
        <v>537</v>
      </c>
      <c r="D177" s="158" t="s">
        <v>37</v>
      </c>
      <c r="E177" s="158" t="s">
        <v>711</v>
      </c>
      <c r="F177" s="158" t="s">
        <v>196</v>
      </c>
      <c r="G177" s="158" t="s">
        <v>544</v>
      </c>
      <c r="H177" s="158" t="s">
        <v>1241</v>
      </c>
      <c r="I177" s="208"/>
      <c r="J177" s="160"/>
      <c r="K177" s="209" t="str">
        <f t="shared" si="2"/>
        <v/>
      </c>
      <c r="L177" s="210"/>
    </row>
    <row r="178" spans="1:12" s="211" customFormat="1" ht="51" x14ac:dyDescent="0.2">
      <c r="A178" s="157" t="s">
        <v>41</v>
      </c>
      <c r="B178" s="158" t="s">
        <v>500</v>
      </c>
      <c r="C178" s="158" t="s">
        <v>537</v>
      </c>
      <c r="D178" s="158" t="s">
        <v>11</v>
      </c>
      <c r="E178" s="158" t="s">
        <v>712</v>
      </c>
      <c r="F178" s="158" t="s">
        <v>197</v>
      </c>
      <c r="G178" s="158" t="s">
        <v>544</v>
      </c>
      <c r="H178" s="158"/>
      <c r="I178" s="208"/>
      <c r="J178" s="160"/>
      <c r="K178" s="209" t="str">
        <f t="shared" si="2"/>
        <v/>
      </c>
      <c r="L178" s="210"/>
    </row>
    <row r="179" spans="1:12" s="211" customFormat="1" ht="331.5" x14ac:dyDescent="0.2">
      <c r="A179" s="157" t="s">
        <v>41</v>
      </c>
      <c r="B179" s="158" t="s">
        <v>500</v>
      </c>
      <c r="C179" s="158" t="s">
        <v>537</v>
      </c>
      <c r="D179" s="158" t="s">
        <v>11</v>
      </c>
      <c r="E179" s="158" t="s">
        <v>713</v>
      </c>
      <c r="F179" s="158" t="s">
        <v>200</v>
      </c>
      <c r="G179" s="158" t="s">
        <v>544</v>
      </c>
      <c r="H179" s="158" t="s">
        <v>1160</v>
      </c>
      <c r="I179" s="208"/>
      <c r="J179" s="160"/>
      <c r="K179" s="209" t="str">
        <f t="shared" si="2"/>
        <v/>
      </c>
      <c r="L179" s="210"/>
    </row>
    <row r="180" spans="1:12" s="211" customFormat="1" ht="89.25" x14ac:dyDescent="0.2">
      <c r="A180" s="157" t="s">
        <v>41</v>
      </c>
      <c r="B180" s="158" t="s">
        <v>500</v>
      </c>
      <c r="C180" s="158" t="s">
        <v>537</v>
      </c>
      <c r="D180" s="158" t="s">
        <v>11</v>
      </c>
      <c r="E180" s="158" t="s">
        <v>714</v>
      </c>
      <c r="F180" s="158" t="s">
        <v>198</v>
      </c>
      <c r="G180" s="158" t="s">
        <v>544</v>
      </c>
      <c r="H180" s="158" t="s">
        <v>1191</v>
      </c>
      <c r="I180" s="208"/>
      <c r="J180" s="160"/>
      <c r="K180" s="209" t="str">
        <f t="shared" si="2"/>
        <v/>
      </c>
      <c r="L180" s="210"/>
    </row>
    <row r="181" spans="1:12" s="211" customFormat="1" ht="38.25" x14ac:dyDescent="0.2">
      <c r="A181" s="157" t="s">
        <v>41</v>
      </c>
      <c r="B181" s="158" t="s">
        <v>500</v>
      </c>
      <c r="C181" s="158" t="s">
        <v>537</v>
      </c>
      <c r="D181" s="158" t="s">
        <v>11</v>
      </c>
      <c r="E181" s="158" t="s">
        <v>715</v>
      </c>
      <c r="F181" s="158" t="s">
        <v>199</v>
      </c>
      <c r="G181" s="158" t="s">
        <v>544</v>
      </c>
      <c r="H181" s="158"/>
      <c r="I181" s="208"/>
      <c r="J181" s="160"/>
      <c r="K181" s="209" t="str">
        <f t="shared" si="2"/>
        <v/>
      </c>
      <c r="L181" s="210"/>
    </row>
    <row r="182" spans="1:12" s="211" customFormat="1" ht="51" x14ac:dyDescent="0.2">
      <c r="A182" s="157" t="s">
        <v>41</v>
      </c>
      <c r="B182" s="158" t="s">
        <v>500</v>
      </c>
      <c r="C182" s="158" t="s">
        <v>537</v>
      </c>
      <c r="D182" s="158" t="s">
        <v>38</v>
      </c>
      <c r="E182" s="158" t="s">
        <v>716</v>
      </c>
      <c r="F182" s="158" t="s">
        <v>201</v>
      </c>
      <c r="G182" s="158" t="s">
        <v>544</v>
      </c>
      <c r="H182" s="158"/>
      <c r="I182" s="208"/>
      <c r="J182" s="160"/>
      <c r="K182" s="209" t="str">
        <f t="shared" si="2"/>
        <v/>
      </c>
      <c r="L182" s="210"/>
    </row>
    <row r="183" spans="1:12" s="211" customFormat="1" ht="38.25" x14ac:dyDescent="0.2">
      <c r="A183" s="157" t="s">
        <v>41</v>
      </c>
      <c r="B183" s="158" t="s">
        <v>500</v>
      </c>
      <c r="C183" s="158" t="s">
        <v>537</v>
      </c>
      <c r="D183" s="158" t="s">
        <v>38</v>
      </c>
      <c r="E183" s="158" t="s">
        <v>717</v>
      </c>
      <c r="F183" s="158" t="s">
        <v>202</v>
      </c>
      <c r="G183" s="158" t="s">
        <v>544</v>
      </c>
      <c r="H183" s="158"/>
      <c r="I183" s="208"/>
      <c r="J183" s="160"/>
      <c r="K183" s="209" t="str">
        <f t="shared" si="2"/>
        <v/>
      </c>
      <c r="L183" s="210"/>
    </row>
    <row r="184" spans="1:12" s="211" customFormat="1" ht="38.25" x14ac:dyDescent="0.2">
      <c r="A184" s="157" t="s">
        <v>41</v>
      </c>
      <c r="B184" s="158" t="s">
        <v>500</v>
      </c>
      <c r="C184" s="158" t="s">
        <v>537</v>
      </c>
      <c r="D184" s="158" t="s">
        <v>38</v>
      </c>
      <c r="E184" s="158" t="s">
        <v>718</v>
      </c>
      <c r="F184" s="158" t="s">
        <v>203</v>
      </c>
      <c r="G184" s="158" t="s">
        <v>544</v>
      </c>
      <c r="H184" s="158"/>
      <c r="I184" s="208"/>
      <c r="J184" s="160"/>
      <c r="K184" s="209" t="str">
        <f t="shared" si="2"/>
        <v/>
      </c>
      <c r="L184" s="210"/>
    </row>
    <row r="185" spans="1:12" s="211" customFormat="1" ht="63.75" x14ac:dyDescent="0.2">
      <c r="A185" s="157" t="s">
        <v>41</v>
      </c>
      <c r="B185" s="158" t="s">
        <v>500</v>
      </c>
      <c r="C185" s="158" t="s">
        <v>537</v>
      </c>
      <c r="D185" s="158" t="s">
        <v>39</v>
      </c>
      <c r="E185" s="158" t="s">
        <v>719</v>
      </c>
      <c r="F185" s="158" t="s">
        <v>204</v>
      </c>
      <c r="G185" s="158" t="s">
        <v>544</v>
      </c>
      <c r="H185" s="158"/>
      <c r="I185" s="208"/>
      <c r="J185" s="160"/>
      <c r="K185" s="209" t="str">
        <f t="shared" si="2"/>
        <v/>
      </c>
      <c r="L185" s="210"/>
    </row>
    <row r="186" spans="1:12" s="211" customFormat="1" ht="63.75" x14ac:dyDescent="0.2">
      <c r="A186" s="157" t="s">
        <v>41</v>
      </c>
      <c r="B186" s="158" t="s">
        <v>500</v>
      </c>
      <c r="C186" s="158" t="s">
        <v>537</v>
      </c>
      <c r="D186" s="158" t="s">
        <v>39</v>
      </c>
      <c r="E186" s="158" t="s">
        <v>720</v>
      </c>
      <c r="F186" s="158" t="s">
        <v>205</v>
      </c>
      <c r="G186" s="158" t="s">
        <v>544</v>
      </c>
      <c r="H186" s="158"/>
      <c r="I186" s="208"/>
      <c r="J186" s="160"/>
      <c r="K186" s="209" t="str">
        <f t="shared" si="2"/>
        <v/>
      </c>
      <c r="L186" s="210"/>
    </row>
    <row r="187" spans="1:12" s="211" customFormat="1" ht="51" x14ac:dyDescent="0.2">
      <c r="A187" s="157" t="s">
        <v>41</v>
      </c>
      <c r="B187" s="158" t="s">
        <v>500</v>
      </c>
      <c r="C187" s="158" t="s">
        <v>537</v>
      </c>
      <c r="D187" s="158" t="s">
        <v>39</v>
      </c>
      <c r="E187" s="158" t="s">
        <v>721</v>
      </c>
      <c r="F187" s="158" t="s">
        <v>206</v>
      </c>
      <c r="G187" s="158" t="s">
        <v>544</v>
      </c>
      <c r="H187" s="158"/>
      <c r="I187" s="208"/>
      <c r="J187" s="160"/>
      <c r="K187" s="209" t="str">
        <f t="shared" si="2"/>
        <v/>
      </c>
      <c r="L187" s="210"/>
    </row>
    <row r="188" spans="1:12" s="211" customFormat="1" ht="267.75" collapsed="1" x14ac:dyDescent="0.2">
      <c r="A188" s="157" t="s">
        <v>42</v>
      </c>
      <c r="B188" s="158" t="s">
        <v>501</v>
      </c>
      <c r="C188" s="158" t="s">
        <v>520</v>
      </c>
      <c r="D188" s="158" t="s">
        <v>10</v>
      </c>
      <c r="E188" s="158" t="s">
        <v>722</v>
      </c>
      <c r="F188" s="158" t="s">
        <v>212</v>
      </c>
      <c r="G188" s="158" t="s">
        <v>1069</v>
      </c>
      <c r="H188" s="158" t="s">
        <v>1255</v>
      </c>
      <c r="I188" s="208"/>
      <c r="J188" s="160"/>
      <c r="K188" s="209" t="str">
        <f t="shared" si="2"/>
        <v/>
      </c>
      <c r="L188" s="210"/>
    </row>
    <row r="189" spans="1:12" s="211" customFormat="1" ht="409.5" x14ac:dyDescent="0.2">
      <c r="A189" s="157" t="s">
        <v>42</v>
      </c>
      <c r="B189" s="158" t="s">
        <v>501</v>
      </c>
      <c r="C189" s="158" t="s">
        <v>520</v>
      </c>
      <c r="D189" s="158" t="s">
        <v>10</v>
      </c>
      <c r="E189" s="158" t="s">
        <v>723</v>
      </c>
      <c r="F189" s="158" t="s">
        <v>213</v>
      </c>
      <c r="G189" s="158" t="s">
        <v>1070</v>
      </c>
      <c r="H189" s="158"/>
      <c r="I189" s="208"/>
      <c r="J189" s="160"/>
      <c r="K189" s="209" t="str">
        <f t="shared" si="2"/>
        <v/>
      </c>
      <c r="L189" s="210"/>
    </row>
    <row r="190" spans="1:12" s="211" customFormat="1" ht="76.5" x14ac:dyDescent="0.2">
      <c r="A190" s="157" t="s">
        <v>42</v>
      </c>
      <c r="B190" s="158" t="s">
        <v>501</v>
      </c>
      <c r="C190" s="158" t="s">
        <v>520</v>
      </c>
      <c r="D190" s="158" t="s">
        <v>10</v>
      </c>
      <c r="E190" s="158" t="s">
        <v>724</v>
      </c>
      <c r="F190" s="158" t="s">
        <v>214</v>
      </c>
      <c r="G190" s="158" t="s">
        <v>1071</v>
      </c>
      <c r="H190" s="158"/>
      <c r="I190" s="208"/>
      <c r="J190" s="160"/>
      <c r="K190" s="209" t="str">
        <f t="shared" si="2"/>
        <v/>
      </c>
      <c r="L190" s="210"/>
    </row>
    <row r="191" spans="1:12" s="211" customFormat="1" ht="178.5" x14ac:dyDescent="0.2">
      <c r="A191" s="157" t="s">
        <v>42</v>
      </c>
      <c r="B191" s="158" t="s">
        <v>501</v>
      </c>
      <c r="C191" s="158" t="s">
        <v>520</v>
      </c>
      <c r="D191" s="158" t="s">
        <v>10</v>
      </c>
      <c r="E191" s="158" t="s">
        <v>725</v>
      </c>
      <c r="F191" s="158" t="s">
        <v>221</v>
      </c>
      <c r="G191" s="158" t="s">
        <v>1072</v>
      </c>
      <c r="H191" s="158"/>
      <c r="I191" s="208"/>
      <c r="J191" s="160"/>
      <c r="K191" s="209" t="str">
        <f t="shared" si="2"/>
        <v/>
      </c>
      <c r="L191" s="210"/>
    </row>
    <row r="192" spans="1:12" s="211" customFormat="1" ht="191.25" x14ac:dyDescent="0.2">
      <c r="A192" s="157" t="s">
        <v>42</v>
      </c>
      <c r="B192" s="158" t="s">
        <v>501</v>
      </c>
      <c r="C192" s="158" t="s">
        <v>520</v>
      </c>
      <c r="D192" s="158" t="s">
        <v>10</v>
      </c>
      <c r="E192" s="158" t="s">
        <v>726</v>
      </c>
      <c r="F192" s="158" t="s">
        <v>215</v>
      </c>
      <c r="G192" s="158" t="s">
        <v>1073</v>
      </c>
      <c r="H192" s="158" t="s">
        <v>1234</v>
      </c>
      <c r="I192" s="208"/>
      <c r="J192" s="162"/>
      <c r="K192" s="209" t="str">
        <f t="shared" si="2"/>
        <v/>
      </c>
      <c r="L192" s="210"/>
    </row>
    <row r="193" spans="1:12" s="211" customFormat="1" ht="204" x14ac:dyDescent="0.2">
      <c r="A193" s="157" t="s">
        <v>42</v>
      </c>
      <c r="B193" s="158" t="s">
        <v>501</v>
      </c>
      <c r="C193" s="158" t="s">
        <v>520</v>
      </c>
      <c r="D193" s="158" t="s">
        <v>10</v>
      </c>
      <c r="E193" s="158" t="s">
        <v>727</v>
      </c>
      <c r="F193" s="158" t="s">
        <v>216</v>
      </c>
      <c r="G193" s="158" t="s">
        <v>1074</v>
      </c>
      <c r="H193" s="158"/>
      <c r="I193" s="208"/>
      <c r="J193" s="160"/>
      <c r="K193" s="209" t="str">
        <f t="shared" si="2"/>
        <v/>
      </c>
      <c r="L193" s="210"/>
    </row>
    <row r="194" spans="1:12" s="211" customFormat="1" ht="229.5" x14ac:dyDescent="0.2">
      <c r="A194" s="157" t="s">
        <v>42</v>
      </c>
      <c r="B194" s="158" t="s">
        <v>501</v>
      </c>
      <c r="C194" s="158" t="s">
        <v>520</v>
      </c>
      <c r="D194" s="158" t="s">
        <v>10</v>
      </c>
      <c r="E194" s="158" t="s">
        <v>728</v>
      </c>
      <c r="F194" s="158" t="s">
        <v>217</v>
      </c>
      <c r="G194" s="158" t="s">
        <v>1075</v>
      </c>
      <c r="H194" s="158" t="s">
        <v>1247</v>
      </c>
      <c r="I194" s="208"/>
      <c r="J194" s="160"/>
      <c r="K194" s="209" t="str">
        <f t="shared" si="2"/>
        <v/>
      </c>
      <c r="L194" s="210"/>
    </row>
    <row r="195" spans="1:12" s="211" customFormat="1" ht="153" x14ac:dyDescent="0.2">
      <c r="A195" s="157" t="s">
        <v>42</v>
      </c>
      <c r="B195" s="158" t="s">
        <v>501</v>
      </c>
      <c r="C195" s="158" t="s">
        <v>520</v>
      </c>
      <c r="D195" s="158" t="s">
        <v>10</v>
      </c>
      <c r="E195" s="158" t="s">
        <v>729</v>
      </c>
      <c r="F195" s="158" t="s">
        <v>218</v>
      </c>
      <c r="G195" s="158" t="s">
        <v>1076</v>
      </c>
      <c r="H195" s="158"/>
      <c r="I195" s="208"/>
      <c r="J195" s="160"/>
      <c r="K195" s="209" t="str">
        <f t="shared" ref="K195:K258" si="3">IF(I195="Yes [CC]","CC -&gt;&gt;","")</f>
        <v/>
      </c>
      <c r="L195" s="210"/>
    </row>
    <row r="196" spans="1:12" s="211" customFormat="1" ht="216.75" x14ac:dyDescent="0.2">
      <c r="A196" s="157" t="s">
        <v>42</v>
      </c>
      <c r="B196" s="158" t="s">
        <v>501</v>
      </c>
      <c r="C196" s="158" t="s">
        <v>520</v>
      </c>
      <c r="D196" s="158" t="s">
        <v>10</v>
      </c>
      <c r="E196" s="158" t="s">
        <v>730</v>
      </c>
      <c r="F196" s="158" t="s">
        <v>219</v>
      </c>
      <c r="G196" s="158" t="s">
        <v>1077</v>
      </c>
      <c r="H196" s="158"/>
      <c r="I196" s="208"/>
      <c r="J196" s="160"/>
      <c r="K196" s="209" t="str">
        <f t="shared" si="3"/>
        <v/>
      </c>
      <c r="L196" s="210"/>
    </row>
    <row r="197" spans="1:12" s="211" customFormat="1" ht="140.25" x14ac:dyDescent="0.2">
      <c r="A197" s="157" t="s">
        <v>42</v>
      </c>
      <c r="B197" s="158" t="s">
        <v>501</v>
      </c>
      <c r="C197" s="158" t="s">
        <v>520</v>
      </c>
      <c r="D197" s="158" t="s">
        <v>10</v>
      </c>
      <c r="E197" s="158" t="s">
        <v>731</v>
      </c>
      <c r="F197" s="158" t="s">
        <v>220</v>
      </c>
      <c r="G197" s="158" t="s">
        <v>1078</v>
      </c>
      <c r="H197" s="158"/>
      <c r="I197" s="208"/>
      <c r="J197" s="160"/>
      <c r="K197" s="209" t="str">
        <f t="shared" si="3"/>
        <v/>
      </c>
      <c r="L197" s="210"/>
    </row>
    <row r="198" spans="1:12" s="211" customFormat="1" ht="51" x14ac:dyDescent="0.2">
      <c r="A198" s="157" t="s">
        <v>42</v>
      </c>
      <c r="B198" s="158" t="s">
        <v>501</v>
      </c>
      <c r="C198" s="158" t="s">
        <v>520</v>
      </c>
      <c r="D198" s="158" t="s">
        <v>37</v>
      </c>
      <c r="E198" s="158" t="s">
        <v>732</v>
      </c>
      <c r="F198" s="158" t="s">
        <v>224</v>
      </c>
      <c r="G198" s="158" t="s">
        <v>544</v>
      </c>
      <c r="H198" s="158"/>
      <c r="I198" s="208"/>
      <c r="J198" s="160"/>
      <c r="K198" s="209" t="str">
        <f t="shared" si="3"/>
        <v/>
      </c>
      <c r="L198" s="210"/>
    </row>
    <row r="199" spans="1:12" s="211" customFormat="1" ht="51" x14ac:dyDescent="0.2">
      <c r="A199" s="157" t="s">
        <v>42</v>
      </c>
      <c r="B199" s="158" t="s">
        <v>501</v>
      </c>
      <c r="C199" s="158" t="s">
        <v>520</v>
      </c>
      <c r="D199" s="158" t="s">
        <v>37</v>
      </c>
      <c r="E199" s="158" t="s">
        <v>733</v>
      </c>
      <c r="F199" s="158" t="s">
        <v>222</v>
      </c>
      <c r="G199" s="158" t="s">
        <v>544</v>
      </c>
      <c r="H199" s="158"/>
      <c r="I199" s="208"/>
      <c r="J199" s="160"/>
      <c r="K199" s="209" t="str">
        <f t="shared" si="3"/>
        <v/>
      </c>
      <c r="L199" s="210"/>
    </row>
    <row r="200" spans="1:12" s="211" customFormat="1" ht="51" x14ac:dyDescent="0.2">
      <c r="A200" s="157" t="s">
        <v>42</v>
      </c>
      <c r="B200" s="158" t="s">
        <v>501</v>
      </c>
      <c r="C200" s="158" t="s">
        <v>520</v>
      </c>
      <c r="D200" s="158" t="s">
        <v>37</v>
      </c>
      <c r="E200" s="158" t="s">
        <v>734</v>
      </c>
      <c r="F200" s="158" t="s">
        <v>223</v>
      </c>
      <c r="G200" s="158" t="s">
        <v>544</v>
      </c>
      <c r="H200" s="158" t="s">
        <v>1249</v>
      </c>
      <c r="I200" s="208"/>
      <c r="J200" s="160"/>
      <c r="K200" s="209" t="str">
        <f t="shared" si="3"/>
        <v/>
      </c>
      <c r="L200" s="210"/>
    </row>
    <row r="201" spans="1:12" s="211" customFormat="1" ht="51" x14ac:dyDescent="0.2">
      <c r="A201" s="157" t="s">
        <v>42</v>
      </c>
      <c r="B201" s="158" t="s">
        <v>501</v>
      </c>
      <c r="C201" s="158" t="s">
        <v>520</v>
      </c>
      <c r="D201" s="158" t="s">
        <v>37</v>
      </c>
      <c r="E201" s="158" t="s">
        <v>735</v>
      </c>
      <c r="F201" s="158" t="s">
        <v>225</v>
      </c>
      <c r="G201" s="158" t="s">
        <v>544</v>
      </c>
      <c r="H201" s="158" t="s">
        <v>1228</v>
      </c>
      <c r="I201" s="208"/>
      <c r="J201" s="160"/>
      <c r="K201" s="209" t="str">
        <f t="shared" si="3"/>
        <v/>
      </c>
      <c r="L201" s="210"/>
    </row>
    <row r="202" spans="1:12" s="211" customFormat="1" ht="38.25" x14ac:dyDescent="0.2">
      <c r="A202" s="157" t="s">
        <v>42</v>
      </c>
      <c r="B202" s="158" t="s">
        <v>501</v>
      </c>
      <c r="C202" s="158" t="s">
        <v>520</v>
      </c>
      <c r="D202" s="158" t="s">
        <v>37</v>
      </c>
      <c r="E202" s="158" t="s">
        <v>736</v>
      </c>
      <c r="F202" s="158" t="s">
        <v>226</v>
      </c>
      <c r="G202" s="158" t="s">
        <v>544</v>
      </c>
      <c r="H202" s="158"/>
      <c r="I202" s="208"/>
      <c r="J202" s="160"/>
      <c r="K202" s="209" t="str">
        <f t="shared" si="3"/>
        <v/>
      </c>
      <c r="L202" s="210"/>
    </row>
    <row r="203" spans="1:12" s="211" customFormat="1" ht="38.25" x14ac:dyDescent="0.2">
      <c r="A203" s="157" t="s">
        <v>42</v>
      </c>
      <c r="B203" s="158" t="s">
        <v>501</v>
      </c>
      <c r="C203" s="158" t="s">
        <v>520</v>
      </c>
      <c r="D203" s="158" t="s">
        <v>37</v>
      </c>
      <c r="E203" s="158" t="s">
        <v>737</v>
      </c>
      <c r="F203" s="158" t="s">
        <v>227</v>
      </c>
      <c r="G203" s="158" t="s">
        <v>544</v>
      </c>
      <c r="H203" s="158"/>
      <c r="I203" s="208"/>
      <c r="J203" s="160"/>
      <c r="K203" s="209" t="str">
        <f t="shared" si="3"/>
        <v/>
      </c>
      <c r="L203" s="210"/>
    </row>
    <row r="204" spans="1:12" s="211" customFormat="1" ht="63.75" x14ac:dyDescent="0.2">
      <c r="A204" s="157" t="s">
        <v>42</v>
      </c>
      <c r="B204" s="158" t="s">
        <v>501</v>
      </c>
      <c r="C204" s="158" t="s">
        <v>520</v>
      </c>
      <c r="D204" s="158" t="s">
        <v>37</v>
      </c>
      <c r="E204" s="158" t="s">
        <v>738</v>
      </c>
      <c r="F204" s="158" t="s">
        <v>228</v>
      </c>
      <c r="G204" s="158" t="s">
        <v>544</v>
      </c>
      <c r="H204" s="158"/>
      <c r="I204" s="208"/>
      <c r="J204" s="160"/>
      <c r="K204" s="209" t="str">
        <f t="shared" si="3"/>
        <v/>
      </c>
      <c r="L204" s="210"/>
    </row>
    <row r="205" spans="1:12" s="211" customFormat="1" ht="38.25" x14ac:dyDescent="0.2">
      <c r="A205" s="157" t="s">
        <v>42</v>
      </c>
      <c r="B205" s="158" t="s">
        <v>501</v>
      </c>
      <c r="C205" s="158" t="s">
        <v>520</v>
      </c>
      <c r="D205" s="158" t="s">
        <v>37</v>
      </c>
      <c r="E205" s="158" t="s">
        <v>739</v>
      </c>
      <c r="F205" s="158" t="s">
        <v>229</v>
      </c>
      <c r="G205" s="158" t="s">
        <v>544</v>
      </c>
      <c r="H205" s="158"/>
      <c r="I205" s="208"/>
      <c r="J205" s="160"/>
      <c r="K205" s="209" t="str">
        <f t="shared" si="3"/>
        <v/>
      </c>
      <c r="L205" s="210"/>
    </row>
    <row r="206" spans="1:12" s="211" customFormat="1" ht="89.25" x14ac:dyDescent="0.2">
      <c r="A206" s="157" t="s">
        <v>42</v>
      </c>
      <c r="B206" s="158" t="s">
        <v>501</v>
      </c>
      <c r="C206" s="158" t="s">
        <v>520</v>
      </c>
      <c r="D206" s="158" t="s">
        <v>11</v>
      </c>
      <c r="E206" s="158" t="s">
        <v>740</v>
      </c>
      <c r="F206" s="158" t="s">
        <v>230</v>
      </c>
      <c r="G206" s="158" t="s">
        <v>544</v>
      </c>
      <c r="H206" s="158" t="s">
        <v>1255</v>
      </c>
      <c r="I206" s="208"/>
      <c r="J206" s="160"/>
      <c r="K206" s="209" t="str">
        <f t="shared" si="3"/>
        <v/>
      </c>
      <c r="L206" s="210"/>
    </row>
    <row r="207" spans="1:12" s="211" customFormat="1" ht="38.25" x14ac:dyDescent="0.2">
      <c r="A207" s="157" t="s">
        <v>42</v>
      </c>
      <c r="B207" s="158" t="s">
        <v>501</v>
      </c>
      <c r="C207" s="158" t="s">
        <v>520</v>
      </c>
      <c r="D207" s="158" t="s">
        <v>11</v>
      </c>
      <c r="E207" s="158" t="s">
        <v>741</v>
      </c>
      <c r="F207" s="158" t="s">
        <v>231</v>
      </c>
      <c r="G207" s="158" t="s">
        <v>544</v>
      </c>
      <c r="H207" s="158" t="s">
        <v>1216</v>
      </c>
      <c r="I207" s="208"/>
      <c r="J207" s="160"/>
      <c r="K207" s="209" t="str">
        <f t="shared" si="3"/>
        <v/>
      </c>
      <c r="L207" s="210"/>
    </row>
    <row r="208" spans="1:12" s="211" customFormat="1" ht="63.75" x14ac:dyDescent="0.2">
      <c r="A208" s="157" t="s">
        <v>42</v>
      </c>
      <c r="B208" s="158" t="s">
        <v>501</v>
      </c>
      <c r="C208" s="158" t="s">
        <v>520</v>
      </c>
      <c r="D208" s="158" t="s">
        <v>11</v>
      </c>
      <c r="E208" s="158" t="s">
        <v>742</v>
      </c>
      <c r="F208" s="158" t="s">
        <v>232</v>
      </c>
      <c r="G208" s="158" t="s">
        <v>544</v>
      </c>
      <c r="H208" s="158"/>
      <c r="I208" s="208"/>
      <c r="J208" s="160"/>
      <c r="K208" s="209" t="str">
        <f t="shared" si="3"/>
        <v/>
      </c>
      <c r="L208" s="210"/>
    </row>
    <row r="209" spans="1:12" s="211" customFormat="1" ht="51" x14ac:dyDescent="0.2">
      <c r="A209" s="157" t="s">
        <v>42</v>
      </c>
      <c r="B209" s="158" t="s">
        <v>501</v>
      </c>
      <c r="C209" s="158" t="s">
        <v>520</v>
      </c>
      <c r="D209" s="158" t="s">
        <v>11</v>
      </c>
      <c r="E209" s="158" t="s">
        <v>743</v>
      </c>
      <c r="F209" s="158" t="s">
        <v>233</v>
      </c>
      <c r="G209" s="158" t="s">
        <v>544</v>
      </c>
      <c r="H209" s="158"/>
      <c r="I209" s="208"/>
      <c r="J209" s="160"/>
      <c r="K209" s="209" t="str">
        <f t="shared" si="3"/>
        <v/>
      </c>
      <c r="L209" s="210"/>
    </row>
    <row r="210" spans="1:12" s="211" customFormat="1" ht="51" x14ac:dyDescent="0.2">
      <c r="A210" s="157" t="s">
        <v>42</v>
      </c>
      <c r="B210" s="158" t="s">
        <v>501</v>
      </c>
      <c r="C210" s="158" t="s">
        <v>520</v>
      </c>
      <c r="D210" s="158" t="s">
        <v>11</v>
      </c>
      <c r="E210" s="158" t="s">
        <v>744</v>
      </c>
      <c r="F210" s="158" t="s">
        <v>234</v>
      </c>
      <c r="G210" s="158" t="s">
        <v>544</v>
      </c>
      <c r="H210" s="158"/>
      <c r="I210" s="208"/>
      <c r="J210" s="160"/>
      <c r="K210" s="209" t="str">
        <f t="shared" si="3"/>
        <v/>
      </c>
      <c r="L210" s="210"/>
    </row>
    <row r="211" spans="1:12" s="211" customFormat="1" ht="63.75" x14ac:dyDescent="0.2">
      <c r="A211" s="157" t="s">
        <v>42</v>
      </c>
      <c r="B211" s="158" t="s">
        <v>501</v>
      </c>
      <c r="C211" s="158" t="s">
        <v>520</v>
      </c>
      <c r="D211" s="158" t="s">
        <v>11</v>
      </c>
      <c r="E211" s="158" t="s">
        <v>745</v>
      </c>
      <c r="F211" s="158" t="s">
        <v>235</v>
      </c>
      <c r="G211" s="158" t="s">
        <v>544</v>
      </c>
      <c r="H211" s="158"/>
      <c r="I211" s="208"/>
      <c r="J211" s="160"/>
      <c r="K211" s="209" t="str">
        <f t="shared" si="3"/>
        <v/>
      </c>
      <c r="L211" s="210"/>
    </row>
    <row r="212" spans="1:12" s="211" customFormat="1" ht="51" x14ac:dyDescent="0.2">
      <c r="A212" s="157" t="s">
        <v>42</v>
      </c>
      <c r="B212" s="158" t="s">
        <v>501</v>
      </c>
      <c r="C212" s="158" t="s">
        <v>520</v>
      </c>
      <c r="D212" s="158" t="s">
        <v>38</v>
      </c>
      <c r="E212" s="158" t="s">
        <v>746</v>
      </c>
      <c r="F212" s="158" t="s">
        <v>236</v>
      </c>
      <c r="G212" s="158" t="s">
        <v>544</v>
      </c>
      <c r="H212" s="158"/>
      <c r="I212" s="208"/>
      <c r="J212" s="160"/>
      <c r="K212" s="209" t="str">
        <f t="shared" si="3"/>
        <v/>
      </c>
      <c r="L212" s="210"/>
    </row>
    <row r="213" spans="1:12" s="211" customFormat="1" ht="51" x14ac:dyDescent="0.2">
      <c r="A213" s="157" t="s">
        <v>42</v>
      </c>
      <c r="B213" s="158" t="s">
        <v>501</v>
      </c>
      <c r="C213" s="158" t="s">
        <v>520</v>
      </c>
      <c r="D213" s="158" t="s">
        <v>38</v>
      </c>
      <c r="E213" s="158" t="s">
        <v>747</v>
      </c>
      <c r="F213" s="158" t="s">
        <v>237</v>
      </c>
      <c r="G213" s="158" t="s">
        <v>544</v>
      </c>
      <c r="H213" s="158"/>
      <c r="I213" s="208"/>
      <c r="J213" s="160"/>
      <c r="K213" s="209" t="str">
        <f t="shared" si="3"/>
        <v/>
      </c>
      <c r="L213" s="210"/>
    </row>
    <row r="214" spans="1:12" s="211" customFormat="1" ht="38.25" x14ac:dyDescent="0.2">
      <c r="A214" s="157" t="s">
        <v>42</v>
      </c>
      <c r="B214" s="158" t="s">
        <v>501</v>
      </c>
      <c r="C214" s="158" t="s">
        <v>520</v>
      </c>
      <c r="D214" s="158" t="s">
        <v>38</v>
      </c>
      <c r="E214" s="158" t="s">
        <v>748</v>
      </c>
      <c r="F214" s="158" t="s">
        <v>238</v>
      </c>
      <c r="G214" s="158" t="s">
        <v>544</v>
      </c>
      <c r="H214" s="158"/>
      <c r="I214" s="208"/>
      <c r="J214" s="160"/>
      <c r="K214" s="209" t="str">
        <f t="shared" si="3"/>
        <v/>
      </c>
      <c r="L214" s="210"/>
    </row>
    <row r="215" spans="1:12" s="211" customFormat="1" ht="51" x14ac:dyDescent="0.2">
      <c r="A215" s="157" t="s">
        <v>42</v>
      </c>
      <c r="B215" s="158" t="s">
        <v>501</v>
      </c>
      <c r="C215" s="158" t="s">
        <v>520</v>
      </c>
      <c r="D215" s="158" t="s">
        <v>39</v>
      </c>
      <c r="E215" s="158" t="s">
        <v>749</v>
      </c>
      <c r="F215" s="158" t="s">
        <v>239</v>
      </c>
      <c r="G215" s="158" t="s">
        <v>544</v>
      </c>
      <c r="H215" s="158"/>
      <c r="I215" s="208"/>
      <c r="J215" s="160"/>
      <c r="K215" s="209" t="str">
        <f t="shared" si="3"/>
        <v/>
      </c>
      <c r="L215" s="210"/>
    </row>
    <row r="216" spans="1:12" s="211" customFormat="1" ht="51" x14ac:dyDescent="0.2">
      <c r="A216" s="157" t="s">
        <v>42</v>
      </c>
      <c r="B216" s="158" t="s">
        <v>501</v>
      </c>
      <c r="C216" s="158" t="s">
        <v>520</v>
      </c>
      <c r="D216" s="158" t="s">
        <v>39</v>
      </c>
      <c r="E216" s="158" t="s">
        <v>750</v>
      </c>
      <c r="F216" s="158" t="s">
        <v>240</v>
      </c>
      <c r="G216" s="158" t="s">
        <v>544</v>
      </c>
      <c r="H216" s="158"/>
      <c r="I216" s="208"/>
      <c r="J216" s="160"/>
      <c r="K216" s="209" t="str">
        <f t="shared" si="3"/>
        <v/>
      </c>
      <c r="L216" s="210"/>
    </row>
    <row r="217" spans="1:12" s="211" customFormat="1" ht="38.25" x14ac:dyDescent="0.2">
      <c r="A217" s="157" t="s">
        <v>42</v>
      </c>
      <c r="B217" s="158" t="s">
        <v>501</v>
      </c>
      <c r="C217" s="158" t="s">
        <v>520</v>
      </c>
      <c r="D217" s="158" t="s">
        <v>39</v>
      </c>
      <c r="E217" s="158" t="s">
        <v>751</v>
      </c>
      <c r="F217" s="158" t="s">
        <v>241</v>
      </c>
      <c r="G217" s="158" t="s">
        <v>544</v>
      </c>
      <c r="H217" s="158"/>
      <c r="I217" s="208"/>
      <c r="J217" s="160"/>
      <c r="K217" s="209" t="str">
        <f t="shared" si="3"/>
        <v/>
      </c>
      <c r="L217" s="210"/>
    </row>
    <row r="218" spans="1:12" s="211" customFormat="1" ht="51" x14ac:dyDescent="0.2">
      <c r="A218" s="157" t="s">
        <v>42</v>
      </c>
      <c r="B218" s="158" t="s">
        <v>501</v>
      </c>
      <c r="C218" s="158" t="s">
        <v>520</v>
      </c>
      <c r="D218" s="158" t="s">
        <v>39</v>
      </c>
      <c r="E218" s="158" t="s">
        <v>752</v>
      </c>
      <c r="F218" s="158" t="s">
        <v>22</v>
      </c>
      <c r="G218" s="158" t="s">
        <v>544</v>
      </c>
      <c r="H218" s="158"/>
      <c r="I218" s="208"/>
      <c r="J218" s="160"/>
      <c r="K218" s="209" t="str">
        <f t="shared" si="3"/>
        <v/>
      </c>
      <c r="L218" s="210"/>
    </row>
    <row r="219" spans="1:12" s="211" customFormat="1" ht="165.75" collapsed="1" x14ac:dyDescent="0.2">
      <c r="A219" s="157" t="s">
        <v>42</v>
      </c>
      <c r="B219" s="158" t="s">
        <v>501</v>
      </c>
      <c r="C219" s="158" t="s">
        <v>521</v>
      </c>
      <c r="D219" s="158" t="s">
        <v>10</v>
      </c>
      <c r="E219" s="158" t="s">
        <v>753</v>
      </c>
      <c r="F219" s="158" t="s">
        <v>248</v>
      </c>
      <c r="G219" s="158" t="s">
        <v>1079</v>
      </c>
      <c r="H219" s="158" t="s">
        <v>1217</v>
      </c>
      <c r="I219" s="208"/>
      <c r="J219" s="160"/>
      <c r="K219" s="209" t="str">
        <f t="shared" si="3"/>
        <v/>
      </c>
      <c r="L219" s="210"/>
    </row>
    <row r="220" spans="1:12" s="211" customFormat="1" ht="165.75" x14ac:dyDescent="0.2">
      <c r="A220" s="157" t="s">
        <v>42</v>
      </c>
      <c r="B220" s="158" t="s">
        <v>501</v>
      </c>
      <c r="C220" s="158" t="s">
        <v>521</v>
      </c>
      <c r="D220" s="158" t="s">
        <v>10</v>
      </c>
      <c r="E220" s="158" t="s">
        <v>754</v>
      </c>
      <c r="F220" s="158" t="s">
        <v>249</v>
      </c>
      <c r="G220" s="158" t="s">
        <v>1079</v>
      </c>
      <c r="H220" s="158" t="s">
        <v>1217</v>
      </c>
      <c r="I220" s="208"/>
      <c r="J220" s="160"/>
      <c r="K220" s="209" t="str">
        <f t="shared" si="3"/>
        <v/>
      </c>
      <c r="L220" s="210"/>
    </row>
    <row r="221" spans="1:12" s="211" customFormat="1" ht="140.25" x14ac:dyDescent="0.2">
      <c r="A221" s="157" t="s">
        <v>42</v>
      </c>
      <c r="B221" s="158" t="s">
        <v>501</v>
      </c>
      <c r="C221" s="158" t="s">
        <v>521</v>
      </c>
      <c r="D221" s="158" t="s">
        <v>10</v>
      </c>
      <c r="E221" s="158" t="s">
        <v>755</v>
      </c>
      <c r="F221" s="158" t="s">
        <v>250</v>
      </c>
      <c r="G221" s="158" t="s">
        <v>1080</v>
      </c>
      <c r="H221" s="158" t="s">
        <v>1254</v>
      </c>
      <c r="I221" s="208"/>
      <c r="J221" s="160"/>
      <c r="K221" s="209" t="str">
        <f t="shared" si="3"/>
        <v/>
      </c>
      <c r="L221" s="210"/>
    </row>
    <row r="222" spans="1:12" s="211" customFormat="1" ht="140.25" x14ac:dyDescent="0.2">
      <c r="A222" s="157" t="s">
        <v>42</v>
      </c>
      <c r="B222" s="158" t="s">
        <v>501</v>
      </c>
      <c r="C222" s="158" t="s">
        <v>521</v>
      </c>
      <c r="D222" s="158" t="s">
        <v>10</v>
      </c>
      <c r="E222" s="158" t="s">
        <v>756</v>
      </c>
      <c r="F222" s="158" t="s">
        <v>251</v>
      </c>
      <c r="G222" s="158" t="s">
        <v>1081</v>
      </c>
      <c r="H222" s="158" t="s">
        <v>1254</v>
      </c>
      <c r="I222" s="208"/>
      <c r="J222" s="160"/>
      <c r="K222" s="209" t="str">
        <f t="shared" si="3"/>
        <v/>
      </c>
      <c r="L222" s="210"/>
    </row>
    <row r="223" spans="1:12" s="211" customFormat="1" ht="229.5" x14ac:dyDescent="0.2">
      <c r="A223" s="157" t="s">
        <v>42</v>
      </c>
      <c r="B223" s="158" t="s">
        <v>501</v>
      </c>
      <c r="C223" s="158" t="s">
        <v>521</v>
      </c>
      <c r="D223" s="158" t="s">
        <v>10</v>
      </c>
      <c r="E223" s="158" t="s">
        <v>757</v>
      </c>
      <c r="F223" s="158" t="s">
        <v>252</v>
      </c>
      <c r="G223" s="158" t="s">
        <v>1082</v>
      </c>
      <c r="H223" s="158" t="s">
        <v>1217</v>
      </c>
      <c r="I223" s="208"/>
      <c r="J223" s="160"/>
      <c r="K223" s="209" t="str">
        <f t="shared" si="3"/>
        <v/>
      </c>
      <c r="L223" s="210"/>
    </row>
    <row r="224" spans="1:12" s="211" customFormat="1" ht="216.75" x14ac:dyDescent="0.2">
      <c r="A224" s="157" t="s">
        <v>42</v>
      </c>
      <c r="B224" s="158" t="s">
        <v>501</v>
      </c>
      <c r="C224" s="158" t="s">
        <v>521</v>
      </c>
      <c r="D224" s="158" t="s">
        <v>10</v>
      </c>
      <c r="E224" s="158" t="s">
        <v>758</v>
      </c>
      <c r="F224" s="158" t="s">
        <v>1626</v>
      </c>
      <c r="G224" s="158" t="s">
        <v>1083</v>
      </c>
      <c r="H224" s="158" t="s">
        <v>1215</v>
      </c>
      <c r="I224" s="208"/>
      <c r="J224" s="160"/>
      <c r="K224" s="209" t="str">
        <f t="shared" si="3"/>
        <v/>
      </c>
      <c r="L224" s="210"/>
    </row>
    <row r="225" spans="1:12" s="211" customFormat="1" ht="204" x14ac:dyDescent="0.2">
      <c r="A225" s="157" t="s">
        <v>42</v>
      </c>
      <c r="B225" s="158" t="s">
        <v>501</v>
      </c>
      <c r="C225" s="158" t="s">
        <v>521</v>
      </c>
      <c r="D225" s="158" t="s">
        <v>10</v>
      </c>
      <c r="E225" s="158" t="s">
        <v>759</v>
      </c>
      <c r="F225" s="158" t="s">
        <v>253</v>
      </c>
      <c r="G225" s="158" t="s">
        <v>1084</v>
      </c>
      <c r="H225" s="158" t="s">
        <v>1254</v>
      </c>
      <c r="I225" s="208"/>
      <c r="J225" s="160"/>
      <c r="K225" s="209" t="str">
        <f t="shared" si="3"/>
        <v/>
      </c>
      <c r="L225" s="210"/>
    </row>
    <row r="226" spans="1:12" s="211" customFormat="1" ht="165.75" x14ac:dyDescent="0.2">
      <c r="A226" s="157" t="s">
        <v>42</v>
      </c>
      <c r="B226" s="158" t="s">
        <v>501</v>
      </c>
      <c r="C226" s="158" t="s">
        <v>521</v>
      </c>
      <c r="D226" s="158" t="s">
        <v>10</v>
      </c>
      <c r="E226" s="158" t="s">
        <v>760</v>
      </c>
      <c r="F226" s="158" t="s">
        <v>256</v>
      </c>
      <c r="G226" s="158" t="s">
        <v>1085</v>
      </c>
      <c r="H226" s="158"/>
      <c r="I226" s="208"/>
      <c r="J226" s="160"/>
      <c r="K226" s="209" t="str">
        <f t="shared" si="3"/>
        <v/>
      </c>
      <c r="L226" s="210"/>
    </row>
    <row r="227" spans="1:12" s="211" customFormat="1" ht="216.75" x14ac:dyDescent="0.2">
      <c r="A227" s="157" t="s">
        <v>42</v>
      </c>
      <c r="B227" s="158" t="s">
        <v>501</v>
      </c>
      <c r="C227" s="158" t="s">
        <v>521</v>
      </c>
      <c r="D227" s="158" t="s">
        <v>10</v>
      </c>
      <c r="E227" s="158" t="s">
        <v>761</v>
      </c>
      <c r="F227" s="158" t="s">
        <v>257</v>
      </c>
      <c r="G227" s="158" t="s">
        <v>1086</v>
      </c>
      <c r="H227" s="158"/>
      <c r="I227" s="208"/>
      <c r="J227" s="160"/>
      <c r="K227" s="209" t="str">
        <f t="shared" si="3"/>
        <v/>
      </c>
      <c r="L227" s="210"/>
    </row>
    <row r="228" spans="1:12" s="211" customFormat="1" ht="114.75" x14ac:dyDescent="0.2">
      <c r="A228" s="157" t="s">
        <v>42</v>
      </c>
      <c r="B228" s="158" t="s">
        <v>501</v>
      </c>
      <c r="C228" s="158" t="s">
        <v>521</v>
      </c>
      <c r="D228" s="158" t="s">
        <v>10</v>
      </c>
      <c r="E228" s="158" t="s">
        <v>762</v>
      </c>
      <c r="F228" s="158" t="s">
        <v>254</v>
      </c>
      <c r="G228" s="158" t="s">
        <v>1087</v>
      </c>
      <c r="H228" s="158" t="s">
        <v>1233</v>
      </c>
      <c r="I228" s="208"/>
      <c r="J228" s="160"/>
      <c r="K228" s="209" t="str">
        <f t="shared" si="3"/>
        <v/>
      </c>
      <c r="L228" s="210"/>
    </row>
    <row r="229" spans="1:12" s="211" customFormat="1" ht="204" x14ac:dyDescent="0.2">
      <c r="A229" s="157" t="s">
        <v>42</v>
      </c>
      <c r="B229" s="158" t="s">
        <v>501</v>
      </c>
      <c r="C229" s="158" t="s">
        <v>521</v>
      </c>
      <c r="D229" s="158" t="s">
        <v>10</v>
      </c>
      <c r="E229" s="158" t="s">
        <v>763</v>
      </c>
      <c r="F229" s="158" t="s">
        <v>255</v>
      </c>
      <c r="G229" s="158" t="s">
        <v>1088</v>
      </c>
      <c r="H229" s="158" t="s">
        <v>1256</v>
      </c>
      <c r="I229" s="208"/>
      <c r="J229" s="160"/>
      <c r="K229" s="209" t="str">
        <f t="shared" si="3"/>
        <v/>
      </c>
      <c r="L229" s="210"/>
    </row>
    <row r="230" spans="1:12" s="211" customFormat="1" ht="76.5" x14ac:dyDescent="0.2">
      <c r="A230" s="157" t="s">
        <v>42</v>
      </c>
      <c r="B230" s="158" t="s">
        <v>501</v>
      </c>
      <c r="C230" s="158" t="s">
        <v>521</v>
      </c>
      <c r="D230" s="158" t="s">
        <v>10</v>
      </c>
      <c r="E230" s="158" t="s">
        <v>764</v>
      </c>
      <c r="F230" s="158" t="s">
        <v>258</v>
      </c>
      <c r="G230" s="158" t="s">
        <v>1089</v>
      </c>
      <c r="H230" s="158"/>
      <c r="I230" s="208"/>
      <c r="J230" s="160"/>
      <c r="K230" s="209" t="str">
        <f t="shared" si="3"/>
        <v/>
      </c>
      <c r="L230" s="210"/>
    </row>
    <row r="231" spans="1:12" s="211" customFormat="1" ht="204" x14ac:dyDescent="0.2">
      <c r="A231" s="157" t="s">
        <v>42</v>
      </c>
      <c r="B231" s="158" t="s">
        <v>501</v>
      </c>
      <c r="C231" s="158" t="s">
        <v>521</v>
      </c>
      <c r="D231" s="158" t="s">
        <v>10</v>
      </c>
      <c r="E231" s="158" t="s">
        <v>765</v>
      </c>
      <c r="F231" s="158" t="s">
        <v>242</v>
      </c>
      <c r="G231" s="158" t="s">
        <v>1090</v>
      </c>
      <c r="H231" s="158" t="s">
        <v>1226</v>
      </c>
      <c r="I231" s="208"/>
      <c r="J231" s="160"/>
      <c r="K231" s="209" t="str">
        <f t="shared" si="3"/>
        <v/>
      </c>
      <c r="L231" s="210"/>
    </row>
    <row r="232" spans="1:12" s="211" customFormat="1" ht="127.5" x14ac:dyDescent="0.2">
      <c r="A232" s="157" t="s">
        <v>42</v>
      </c>
      <c r="B232" s="158" t="s">
        <v>501</v>
      </c>
      <c r="C232" s="158" t="s">
        <v>521</v>
      </c>
      <c r="D232" s="158" t="s">
        <v>10</v>
      </c>
      <c r="E232" s="158" t="s">
        <v>766</v>
      </c>
      <c r="F232" s="158" t="s">
        <v>243</v>
      </c>
      <c r="G232" s="158" t="s">
        <v>1091</v>
      </c>
      <c r="H232" s="158" t="s">
        <v>1224</v>
      </c>
      <c r="I232" s="208"/>
      <c r="J232" s="160"/>
      <c r="K232" s="209" t="str">
        <f t="shared" si="3"/>
        <v/>
      </c>
      <c r="L232" s="210"/>
    </row>
    <row r="233" spans="1:12" s="211" customFormat="1" ht="255" x14ac:dyDescent="0.2">
      <c r="A233" s="157" t="s">
        <v>42</v>
      </c>
      <c r="B233" s="158" t="s">
        <v>501</v>
      </c>
      <c r="C233" s="158" t="s">
        <v>521</v>
      </c>
      <c r="D233" s="158" t="s">
        <v>10</v>
      </c>
      <c r="E233" s="158" t="s">
        <v>767</v>
      </c>
      <c r="F233" s="158" t="s">
        <v>244</v>
      </c>
      <c r="G233" s="158" t="s">
        <v>1092</v>
      </c>
      <c r="H233" s="158" t="s">
        <v>1231</v>
      </c>
      <c r="I233" s="208"/>
      <c r="J233" s="160"/>
      <c r="K233" s="209" t="str">
        <f t="shared" si="3"/>
        <v/>
      </c>
      <c r="L233" s="210"/>
    </row>
    <row r="234" spans="1:12" s="211" customFormat="1" ht="140.25" x14ac:dyDescent="0.2">
      <c r="A234" s="157" t="s">
        <v>42</v>
      </c>
      <c r="B234" s="158" t="s">
        <v>501</v>
      </c>
      <c r="C234" s="158" t="s">
        <v>521</v>
      </c>
      <c r="D234" s="158" t="s">
        <v>10</v>
      </c>
      <c r="E234" s="158" t="s">
        <v>768</v>
      </c>
      <c r="F234" s="158" t="s">
        <v>245</v>
      </c>
      <c r="G234" s="158" t="s">
        <v>1093</v>
      </c>
      <c r="H234" s="158" t="s">
        <v>1218</v>
      </c>
      <c r="I234" s="208"/>
      <c r="J234" s="160"/>
      <c r="K234" s="209" t="str">
        <f t="shared" si="3"/>
        <v/>
      </c>
      <c r="L234" s="210"/>
    </row>
    <row r="235" spans="1:12" s="211" customFormat="1" ht="102" x14ac:dyDescent="0.2">
      <c r="A235" s="157" t="s">
        <v>42</v>
      </c>
      <c r="B235" s="158" t="s">
        <v>501</v>
      </c>
      <c r="C235" s="158" t="s">
        <v>521</v>
      </c>
      <c r="D235" s="158" t="s">
        <v>10</v>
      </c>
      <c r="E235" s="158" t="s">
        <v>769</v>
      </c>
      <c r="F235" s="158" t="s">
        <v>246</v>
      </c>
      <c r="G235" s="158" t="s">
        <v>1094</v>
      </c>
      <c r="H235" s="158"/>
      <c r="I235" s="208"/>
      <c r="J235" s="160"/>
      <c r="K235" s="209" t="str">
        <f t="shared" si="3"/>
        <v/>
      </c>
      <c r="L235" s="210"/>
    </row>
    <row r="236" spans="1:12" s="211" customFormat="1" ht="267.75" x14ac:dyDescent="0.2">
      <c r="A236" s="157" t="s">
        <v>42</v>
      </c>
      <c r="B236" s="158" t="s">
        <v>501</v>
      </c>
      <c r="C236" s="158" t="s">
        <v>521</v>
      </c>
      <c r="D236" s="158" t="s">
        <v>10</v>
      </c>
      <c r="E236" s="158" t="s">
        <v>770</v>
      </c>
      <c r="F236" s="158" t="s">
        <v>247</v>
      </c>
      <c r="G236" s="158" t="s">
        <v>1095</v>
      </c>
      <c r="H236" s="158" t="s">
        <v>1239</v>
      </c>
      <c r="I236" s="208"/>
      <c r="J236" s="160"/>
      <c r="K236" s="209" t="str">
        <f t="shared" si="3"/>
        <v/>
      </c>
      <c r="L236" s="210"/>
    </row>
    <row r="237" spans="1:12" s="211" customFormat="1" ht="38.25" x14ac:dyDescent="0.2">
      <c r="A237" s="157" t="s">
        <v>42</v>
      </c>
      <c r="B237" s="158" t="s">
        <v>501</v>
      </c>
      <c r="C237" s="158" t="s">
        <v>521</v>
      </c>
      <c r="D237" s="158" t="s">
        <v>37</v>
      </c>
      <c r="E237" s="158" t="s">
        <v>771</v>
      </c>
      <c r="F237" s="158" t="s">
        <v>259</v>
      </c>
      <c r="G237" s="158" t="s">
        <v>544</v>
      </c>
      <c r="H237" s="158"/>
      <c r="I237" s="208"/>
      <c r="J237" s="160"/>
      <c r="K237" s="209" t="str">
        <f t="shared" si="3"/>
        <v/>
      </c>
      <c r="L237" s="210"/>
    </row>
    <row r="238" spans="1:12" s="211" customFormat="1" ht="38.25" x14ac:dyDescent="0.2">
      <c r="A238" s="157" t="s">
        <v>42</v>
      </c>
      <c r="B238" s="158" t="s">
        <v>501</v>
      </c>
      <c r="C238" s="158" t="s">
        <v>521</v>
      </c>
      <c r="D238" s="158" t="s">
        <v>37</v>
      </c>
      <c r="E238" s="158" t="s">
        <v>772</v>
      </c>
      <c r="F238" s="158" t="s">
        <v>260</v>
      </c>
      <c r="G238" s="158" t="s">
        <v>544</v>
      </c>
      <c r="H238" s="158"/>
      <c r="I238" s="208"/>
      <c r="J238" s="160"/>
      <c r="K238" s="209" t="str">
        <f t="shared" si="3"/>
        <v/>
      </c>
      <c r="L238" s="210"/>
    </row>
    <row r="239" spans="1:12" s="211" customFormat="1" ht="63.75" x14ac:dyDescent="0.2">
      <c r="A239" s="157" t="s">
        <v>42</v>
      </c>
      <c r="B239" s="158" t="s">
        <v>501</v>
      </c>
      <c r="C239" s="158" t="s">
        <v>521</v>
      </c>
      <c r="D239" s="158" t="s">
        <v>37</v>
      </c>
      <c r="E239" s="158" t="s">
        <v>773</v>
      </c>
      <c r="F239" s="158" t="s">
        <v>261</v>
      </c>
      <c r="G239" s="158" t="s">
        <v>544</v>
      </c>
      <c r="H239" s="158"/>
      <c r="I239" s="208"/>
      <c r="J239" s="162"/>
      <c r="K239" s="209" t="str">
        <f t="shared" si="3"/>
        <v/>
      </c>
      <c r="L239" s="210"/>
    </row>
    <row r="240" spans="1:12" s="211" customFormat="1" ht="51" x14ac:dyDescent="0.2">
      <c r="A240" s="157" t="s">
        <v>42</v>
      </c>
      <c r="B240" s="158" t="s">
        <v>501</v>
      </c>
      <c r="C240" s="158" t="s">
        <v>521</v>
      </c>
      <c r="D240" s="158" t="s">
        <v>37</v>
      </c>
      <c r="E240" s="158" t="s">
        <v>774</v>
      </c>
      <c r="F240" s="158" t="s">
        <v>262</v>
      </c>
      <c r="G240" s="158" t="s">
        <v>544</v>
      </c>
      <c r="H240" s="158"/>
      <c r="I240" s="208"/>
      <c r="J240" s="160"/>
      <c r="K240" s="209" t="str">
        <f t="shared" si="3"/>
        <v/>
      </c>
      <c r="L240" s="210"/>
    </row>
    <row r="241" spans="1:12" s="211" customFormat="1" ht="38.25" x14ac:dyDescent="0.2">
      <c r="A241" s="157" t="s">
        <v>42</v>
      </c>
      <c r="B241" s="158" t="s">
        <v>501</v>
      </c>
      <c r="C241" s="158" t="s">
        <v>521</v>
      </c>
      <c r="D241" s="158" t="s">
        <v>37</v>
      </c>
      <c r="E241" s="158" t="s">
        <v>775</v>
      </c>
      <c r="F241" s="158" t="s">
        <v>263</v>
      </c>
      <c r="G241" s="158" t="s">
        <v>544</v>
      </c>
      <c r="H241" s="158"/>
      <c r="I241" s="208"/>
      <c r="J241" s="162"/>
      <c r="K241" s="209" t="str">
        <f t="shared" si="3"/>
        <v/>
      </c>
      <c r="L241" s="210"/>
    </row>
    <row r="242" spans="1:12" s="211" customFormat="1" ht="38.25" x14ac:dyDescent="0.2">
      <c r="A242" s="157" t="s">
        <v>42</v>
      </c>
      <c r="B242" s="158" t="s">
        <v>501</v>
      </c>
      <c r="C242" s="158" t="s">
        <v>521</v>
      </c>
      <c r="D242" s="158" t="s">
        <v>11</v>
      </c>
      <c r="E242" s="158" t="s">
        <v>776</v>
      </c>
      <c r="F242" s="158" t="s">
        <v>264</v>
      </c>
      <c r="G242" s="158" t="s">
        <v>544</v>
      </c>
      <c r="H242" s="158" t="s">
        <v>1230</v>
      </c>
      <c r="I242" s="208"/>
      <c r="J242" s="160"/>
      <c r="K242" s="209" t="str">
        <f t="shared" si="3"/>
        <v/>
      </c>
      <c r="L242" s="210"/>
    </row>
    <row r="243" spans="1:12" s="211" customFormat="1" ht="38.25" x14ac:dyDescent="0.2">
      <c r="A243" s="157" t="s">
        <v>42</v>
      </c>
      <c r="B243" s="158" t="s">
        <v>501</v>
      </c>
      <c r="C243" s="158" t="s">
        <v>521</v>
      </c>
      <c r="D243" s="158" t="s">
        <v>11</v>
      </c>
      <c r="E243" s="158" t="s">
        <v>777</v>
      </c>
      <c r="F243" s="158" t="s">
        <v>265</v>
      </c>
      <c r="G243" s="158" t="s">
        <v>544</v>
      </c>
      <c r="H243" s="158"/>
      <c r="I243" s="208"/>
      <c r="J243" s="161"/>
      <c r="K243" s="209" t="str">
        <f t="shared" si="3"/>
        <v/>
      </c>
      <c r="L243" s="210"/>
    </row>
    <row r="244" spans="1:12" s="211" customFormat="1" ht="51" x14ac:dyDescent="0.2">
      <c r="A244" s="157" t="s">
        <v>42</v>
      </c>
      <c r="B244" s="158" t="s">
        <v>501</v>
      </c>
      <c r="C244" s="158" t="s">
        <v>521</v>
      </c>
      <c r="D244" s="158" t="s">
        <v>11</v>
      </c>
      <c r="E244" s="158" t="s">
        <v>778</v>
      </c>
      <c r="F244" s="158" t="s">
        <v>266</v>
      </c>
      <c r="G244" s="158" t="s">
        <v>544</v>
      </c>
      <c r="H244" s="158"/>
      <c r="I244" s="208"/>
      <c r="J244" s="161"/>
      <c r="K244" s="209" t="str">
        <f t="shared" si="3"/>
        <v/>
      </c>
      <c r="L244" s="210"/>
    </row>
    <row r="245" spans="1:12" s="211" customFormat="1" ht="63.75" x14ac:dyDescent="0.2">
      <c r="A245" s="157" t="s">
        <v>42</v>
      </c>
      <c r="B245" s="158" t="s">
        <v>501</v>
      </c>
      <c r="C245" s="158" t="s">
        <v>521</v>
      </c>
      <c r="D245" s="158" t="s">
        <v>11</v>
      </c>
      <c r="E245" s="158" t="s">
        <v>779</v>
      </c>
      <c r="F245" s="158" t="s">
        <v>267</v>
      </c>
      <c r="G245" s="158" t="s">
        <v>544</v>
      </c>
      <c r="H245" s="158"/>
      <c r="I245" s="208"/>
      <c r="J245" s="160"/>
      <c r="K245" s="209" t="str">
        <f t="shared" si="3"/>
        <v/>
      </c>
      <c r="L245" s="210"/>
    </row>
    <row r="246" spans="1:12" s="211" customFormat="1" ht="63.75" x14ac:dyDescent="0.2">
      <c r="A246" s="157" t="s">
        <v>42</v>
      </c>
      <c r="B246" s="158" t="s">
        <v>501</v>
      </c>
      <c r="C246" s="158" t="s">
        <v>521</v>
      </c>
      <c r="D246" s="158" t="s">
        <v>11</v>
      </c>
      <c r="E246" s="158" t="s">
        <v>780</v>
      </c>
      <c r="F246" s="158" t="s">
        <v>268</v>
      </c>
      <c r="G246" s="158" t="s">
        <v>544</v>
      </c>
      <c r="H246" s="158"/>
      <c r="I246" s="208"/>
      <c r="J246" s="160"/>
      <c r="K246" s="209" t="str">
        <f t="shared" si="3"/>
        <v/>
      </c>
      <c r="L246" s="210"/>
    </row>
    <row r="247" spans="1:12" s="211" customFormat="1" ht="76.5" x14ac:dyDescent="0.2">
      <c r="A247" s="157" t="s">
        <v>42</v>
      </c>
      <c r="B247" s="158" t="s">
        <v>501</v>
      </c>
      <c r="C247" s="158" t="s">
        <v>521</v>
      </c>
      <c r="D247" s="158" t="s">
        <v>11</v>
      </c>
      <c r="E247" s="158" t="s">
        <v>781</v>
      </c>
      <c r="F247" s="158" t="s">
        <v>269</v>
      </c>
      <c r="G247" s="158" t="s">
        <v>544</v>
      </c>
      <c r="H247" s="158"/>
      <c r="I247" s="208"/>
      <c r="J247" s="160"/>
      <c r="K247" s="209" t="str">
        <f t="shared" si="3"/>
        <v/>
      </c>
      <c r="L247" s="210"/>
    </row>
    <row r="248" spans="1:12" s="211" customFormat="1" ht="51" x14ac:dyDescent="0.2">
      <c r="A248" s="157" t="s">
        <v>42</v>
      </c>
      <c r="B248" s="158" t="s">
        <v>501</v>
      </c>
      <c r="C248" s="158" t="s">
        <v>521</v>
      </c>
      <c r="D248" s="158" t="s">
        <v>11</v>
      </c>
      <c r="E248" s="158" t="s">
        <v>782</v>
      </c>
      <c r="F248" s="158" t="s">
        <v>1611</v>
      </c>
      <c r="G248" s="158" t="s">
        <v>544</v>
      </c>
      <c r="H248" s="158"/>
      <c r="I248" s="208"/>
      <c r="J248" s="161"/>
      <c r="K248" s="209" t="str">
        <f t="shared" si="3"/>
        <v/>
      </c>
      <c r="L248" s="210"/>
    </row>
    <row r="249" spans="1:12" s="211" customFormat="1" ht="114.75" x14ac:dyDescent="0.2">
      <c r="A249" s="157" t="s">
        <v>42</v>
      </c>
      <c r="B249" s="158" t="s">
        <v>501</v>
      </c>
      <c r="C249" s="158" t="s">
        <v>521</v>
      </c>
      <c r="D249" s="158" t="s">
        <v>11</v>
      </c>
      <c r="E249" s="158" t="s">
        <v>783</v>
      </c>
      <c r="F249" s="158" t="s">
        <v>1627</v>
      </c>
      <c r="G249" s="158" t="s">
        <v>544</v>
      </c>
      <c r="H249" s="158"/>
      <c r="I249" s="208"/>
      <c r="J249" s="161"/>
      <c r="K249" s="209" t="str">
        <f t="shared" si="3"/>
        <v/>
      </c>
      <c r="L249" s="210"/>
    </row>
    <row r="250" spans="1:12" s="211" customFormat="1" ht="38.25" x14ac:dyDescent="0.2">
      <c r="A250" s="157" t="s">
        <v>42</v>
      </c>
      <c r="B250" s="158" t="s">
        <v>501</v>
      </c>
      <c r="C250" s="158" t="s">
        <v>521</v>
      </c>
      <c r="D250" s="158" t="s">
        <v>38</v>
      </c>
      <c r="E250" s="158" t="s">
        <v>784</v>
      </c>
      <c r="F250" s="158" t="s">
        <v>1169</v>
      </c>
      <c r="G250" s="158" t="s">
        <v>544</v>
      </c>
      <c r="H250" s="158" t="s">
        <v>1224</v>
      </c>
      <c r="I250" s="208"/>
      <c r="J250" s="160"/>
      <c r="K250" s="209" t="str">
        <f t="shared" si="3"/>
        <v/>
      </c>
      <c r="L250" s="210"/>
    </row>
    <row r="251" spans="1:12" s="211" customFormat="1" ht="51" x14ac:dyDescent="0.2">
      <c r="A251" s="157" t="s">
        <v>42</v>
      </c>
      <c r="B251" s="158" t="s">
        <v>501</v>
      </c>
      <c r="C251" s="158" t="s">
        <v>521</v>
      </c>
      <c r="D251" s="158" t="s">
        <v>38</v>
      </c>
      <c r="E251" s="158" t="s">
        <v>785</v>
      </c>
      <c r="F251" s="158" t="s">
        <v>270</v>
      </c>
      <c r="G251" s="158" t="s">
        <v>544</v>
      </c>
      <c r="H251" s="158"/>
      <c r="I251" s="208"/>
      <c r="J251" s="160"/>
      <c r="K251" s="209" t="str">
        <f t="shared" si="3"/>
        <v/>
      </c>
      <c r="L251" s="210"/>
    </row>
    <row r="252" spans="1:12" s="211" customFormat="1" ht="63.75" x14ac:dyDescent="0.2">
      <c r="A252" s="157" t="s">
        <v>42</v>
      </c>
      <c r="B252" s="158" t="s">
        <v>501</v>
      </c>
      <c r="C252" s="158" t="s">
        <v>521</v>
      </c>
      <c r="D252" s="158" t="s">
        <v>39</v>
      </c>
      <c r="E252" s="158" t="s">
        <v>786</v>
      </c>
      <c r="F252" s="158" t="s">
        <v>271</v>
      </c>
      <c r="G252" s="158" t="s">
        <v>544</v>
      </c>
      <c r="H252" s="158"/>
      <c r="I252" s="208"/>
      <c r="J252" s="160"/>
      <c r="K252" s="209" t="str">
        <f t="shared" si="3"/>
        <v/>
      </c>
      <c r="L252" s="210"/>
    </row>
    <row r="253" spans="1:12" s="211" customFormat="1" ht="76.5" x14ac:dyDescent="0.2">
      <c r="A253" s="157" t="s">
        <v>42</v>
      </c>
      <c r="B253" s="158" t="s">
        <v>501</v>
      </c>
      <c r="C253" s="158" t="s">
        <v>521</v>
      </c>
      <c r="D253" s="158" t="s">
        <v>39</v>
      </c>
      <c r="E253" s="158" t="s">
        <v>787</v>
      </c>
      <c r="F253" s="158" t="s">
        <v>272</v>
      </c>
      <c r="G253" s="158" t="s">
        <v>544</v>
      </c>
      <c r="H253" s="158"/>
      <c r="I253" s="208"/>
      <c r="J253" s="160"/>
      <c r="K253" s="209" t="str">
        <f t="shared" si="3"/>
        <v/>
      </c>
      <c r="L253" s="210"/>
    </row>
    <row r="254" spans="1:12" s="211" customFormat="1" ht="38.25" x14ac:dyDescent="0.2">
      <c r="A254" s="157" t="s">
        <v>42</v>
      </c>
      <c r="B254" s="158" t="s">
        <v>501</v>
      </c>
      <c r="C254" s="158" t="s">
        <v>521</v>
      </c>
      <c r="D254" s="158" t="s">
        <v>39</v>
      </c>
      <c r="E254" s="158" t="s">
        <v>788</v>
      </c>
      <c r="F254" s="158" t="s">
        <v>273</v>
      </c>
      <c r="G254" s="158" t="s">
        <v>544</v>
      </c>
      <c r="H254" s="158"/>
      <c r="I254" s="208"/>
      <c r="J254" s="161"/>
      <c r="K254" s="209" t="str">
        <f t="shared" si="3"/>
        <v/>
      </c>
      <c r="L254" s="210"/>
    </row>
    <row r="255" spans="1:12" s="211" customFormat="1" ht="51" x14ac:dyDescent="0.2">
      <c r="A255" s="157" t="s">
        <v>42</v>
      </c>
      <c r="B255" s="158" t="s">
        <v>501</v>
      </c>
      <c r="C255" s="158" t="s">
        <v>521</v>
      </c>
      <c r="D255" s="158" t="s">
        <v>39</v>
      </c>
      <c r="E255" s="158" t="s">
        <v>789</v>
      </c>
      <c r="F255" s="158" t="s">
        <v>274</v>
      </c>
      <c r="G255" s="158" t="s">
        <v>544</v>
      </c>
      <c r="H255" s="158"/>
      <c r="I255" s="208"/>
      <c r="J255" s="160"/>
      <c r="K255" s="209" t="str">
        <f t="shared" si="3"/>
        <v/>
      </c>
      <c r="L255" s="210"/>
    </row>
    <row r="256" spans="1:12" s="211" customFormat="1" ht="38.25" x14ac:dyDescent="0.2">
      <c r="A256" s="157" t="s">
        <v>42</v>
      </c>
      <c r="B256" s="158" t="s">
        <v>501</v>
      </c>
      <c r="C256" s="158" t="s">
        <v>521</v>
      </c>
      <c r="D256" s="158" t="s">
        <v>39</v>
      </c>
      <c r="E256" s="158" t="s">
        <v>790</v>
      </c>
      <c r="F256" s="158" t="s">
        <v>275</v>
      </c>
      <c r="G256" s="158" t="s">
        <v>544</v>
      </c>
      <c r="H256" s="158"/>
      <c r="I256" s="208"/>
      <c r="J256" s="160"/>
      <c r="K256" s="209" t="str">
        <f t="shared" si="3"/>
        <v/>
      </c>
      <c r="L256" s="210"/>
    </row>
    <row r="257" spans="1:12" s="211" customFormat="1" ht="76.5" collapsed="1" x14ac:dyDescent="0.2">
      <c r="A257" s="157" t="s">
        <v>42</v>
      </c>
      <c r="B257" s="158" t="s">
        <v>501</v>
      </c>
      <c r="C257" s="158" t="s">
        <v>522</v>
      </c>
      <c r="D257" s="158" t="s">
        <v>10</v>
      </c>
      <c r="E257" s="158" t="s">
        <v>791</v>
      </c>
      <c r="F257" s="158" t="s">
        <v>1628</v>
      </c>
      <c r="G257" s="158" t="s">
        <v>1096</v>
      </c>
      <c r="H257" s="158" t="s">
        <v>1249</v>
      </c>
      <c r="I257" s="208"/>
      <c r="J257" s="160"/>
      <c r="K257" s="209" t="str">
        <f t="shared" si="3"/>
        <v/>
      </c>
      <c r="L257" s="210"/>
    </row>
    <row r="258" spans="1:12" s="211" customFormat="1" ht="38.25" x14ac:dyDescent="0.2">
      <c r="A258" s="157" t="s">
        <v>42</v>
      </c>
      <c r="B258" s="158" t="s">
        <v>501</v>
      </c>
      <c r="C258" s="158" t="s">
        <v>522</v>
      </c>
      <c r="D258" s="158" t="s">
        <v>37</v>
      </c>
      <c r="E258" s="158" t="s">
        <v>792</v>
      </c>
      <c r="F258" s="158" t="s">
        <v>276</v>
      </c>
      <c r="G258" s="158" t="s">
        <v>544</v>
      </c>
      <c r="H258" s="158"/>
      <c r="I258" s="208"/>
      <c r="J258" s="160"/>
      <c r="K258" s="209" t="str">
        <f t="shared" si="3"/>
        <v/>
      </c>
      <c r="L258" s="210"/>
    </row>
    <row r="259" spans="1:12" s="211" customFormat="1" ht="38.25" x14ac:dyDescent="0.2">
      <c r="A259" s="157" t="s">
        <v>42</v>
      </c>
      <c r="B259" s="158" t="s">
        <v>501</v>
      </c>
      <c r="C259" s="158" t="s">
        <v>522</v>
      </c>
      <c r="D259" s="158" t="s">
        <v>37</v>
      </c>
      <c r="E259" s="158" t="s">
        <v>793</v>
      </c>
      <c r="F259" s="158" t="s">
        <v>277</v>
      </c>
      <c r="G259" s="158" t="s">
        <v>544</v>
      </c>
      <c r="H259" s="158"/>
      <c r="I259" s="208"/>
      <c r="J259" s="160"/>
      <c r="K259" s="209" t="str">
        <f t="shared" ref="K259:K322" si="4">IF(I259="Yes [CC]","CC -&gt;&gt;","")</f>
        <v/>
      </c>
      <c r="L259" s="210"/>
    </row>
    <row r="260" spans="1:12" s="211" customFormat="1" ht="38.25" x14ac:dyDescent="0.2">
      <c r="A260" s="157" t="s">
        <v>42</v>
      </c>
      <c r="B260" s="158" t="s">
        <v>501</v>
      </c>
      <c r="C260" s="158" t="s">
        <v>522</v>
      </c>
      <c r="D260" s="158" t="s">
        <v>37</v>
      </c>
      <c r="E260" s="158" t="s">
        <v>794</v>
      </c>
      <c r="F260" s="158" t="s">
        <v>278</v>
      </c>
      <c r="G260" s="158" t="s">
        <v>544</v>
      </c>
      <c r="H260" s="158"/>
      <c r="I260" s="208"/>
      <c r="J260" s="160"/>
      <c r="K260" s="209" t="str">
        <f t="shared" si="4"/>
        <v/>
      </c>
      <c r="L260" s="210"/>
    </row>
    <row r="261" spans="1:12" s="211" customFormat="1" ht="38.25" x14ac:dyDescent="0.2">
      <c r="A261" s="157" t="s">
        <v>42</v>
      </c>
      <c r="B261" s="158" t="s">
        <v>501</v>
      </c>
      <c r="C261" s="158" t="s">
        <v>522</v>
      </c>
      <c r="D261" s="158" t="s">
        <v>37</v>
      </c>
      <c r="E261" s="158" t="s">
        <v>795</v>
      </c>
      <c r="F261" s="158" t="s">
        <v>279</v>
      </c>
      <c r="G261" s="158" t="s">
        <v>544</v>
      </c>
      <c r="H261" s="158"/>
      <c r="I261" s="208"/>
      <c r="J261" s="160"/>
      <c r="K261" s="209" t="str">
        <f t="shared" si="4"/>
        <v/>
      </c>
      <c r="L261" s="210"/>
    </row>
    <row r="262" spans="1:12" s="211" customFormat="1" ht="51" x14ac:dyDescent="0.2">
      <c r="A262" s="157" t="s">
        <v>42</v>
      </c>
      <c r="B262" s="158" t="s">
        <v>501</v>
      </c>
      <c r="C262" s="158" t="s">
        <v>522</v>
      </c>
      <c r="D262" s="158" t="s">
        <v>37</v>
      </c>
      <c r="E262" s="158" t="s">
        <v>796</v>
      </c>
      <c r="F262" s="158" t="s">
        <v>280</v>
      </c>
      <c r="G262" s="158" t="s">
        <v>544</v>
      </c>
      <c r="H262" s="158" t="s">
        <v>1264</v>
      </c>
      <c r="I262" s="208"/>
      <c r="J262" s="160"/>
      <c r="K262" s="209" t="str">
        <f t="shared" si="4"/>
        <v/>
      </c>
      <c r="L262" s="210"/>
    </row>
    <row r="263" spans="1:12" s="211" customFormat="1" ht="51" x14ac:dyDescent="0.2">
      <c r="A263" s="157" t="s">
        <v>42</v>
      </c>
      <c r="B263" s="158" t="s">
        <v>501</v>
      </c>
      <c r="C263" s="158" t="s">
        <v>522</v>
      </c>
      <c r="D263" s="158" t="s">
        <v>37</v>
      </c>
      <c r="E263" s="158" t="s">
        <v>797</v>
      </c>
      <c r="F263" s="158" t="s">
        <v>282</v>
      </c>
      <c r="G263" s="158" t="s">
        <v>544</v>
      </c>
      <c r="H263" s="158"/>
      <c r="I263" s="208"/>
      <c r="J263" s="163"/>
      <c r="K263" s="209" t="str">
        <f t="shared" si="4"/>
        <v/>
      </c>
      <c r="L263" s="210"/>
    </row>
    <row r="264" spans="1:12" s="211" customFormat="1" ht="51" x14ac:dyDescent="0.2">
      <c r="A264" s="157" t="s">
        <v>42</v>
      </c>
      <c r="B264" s="158" t="s">
        <v>501</v>
      </c>
      <c r="C264" s="158" t="s">
        <v>522</v>
      </c>
      <c r="D264" s="158" t="s">
        <v>37</v>
      </c>
      <c r="E264" s="158" t="s">
        <v>798</v>
      </c>
      <c r="F264" s="158" t="s">
        <v>281</v>
      </c>
      <c r="G264" s="158" t="s">
        <v>544</v>
      </c>
      <c r="H264" s="158" t="s">
        <v>1216</v>
      </c>
      <c r="I264" s="208"/>
      <c r="J264" s="160"/>
      <c r="K264" s="209" t="str">
        <f t="shared" si="4"/>
        <v/>
      </c>
      <c r="L264" s="210"/>
    </row>
    <row r="265" spans="1:12" s="211" customFormat="1" ht="63.75" x14ac:dyDescent="0.2">
      <c r="A265" s="157" t="s">
        <v>42</v>
      </c>
      <c r="B265" s="158" t="s">
        <v>501</v>
      </c>
      <c r="C265" s="158" t="s">
        <v>522</v>
      </c>
      <c r="D265" s="158" t="s">
        <v>11</v>
      </c>
      <c r="E265" s="158" t="s">
        <v>799</v>
      </c>
      <c r="F265" s="158" t="s">
        <v>283</v>
      </c>
      <c r="G265" s="158" t="s">
        <v>544</v>
      </c>
      <c r="H265" s="158" t="s">
        <v>1230</v>
      </c>
      <c r="I265" s="208"/>
      <c r="J265" s="160"/>
      <c r="K265" s="209" t="str">
        <f t="shared" si="4"/>
        <v/>
      </c>
      <c r="L265" s="210"/>
    </row>
    <row r="266" spans="1:12" s="211" customFormat="1" ht="51" x14ac:dyDescent="0.2">
      <c r="A266" s="157" t="s">
        <v>42</v>
      </c>
      <c r="B266" s="158" t="s">
        <v>501</v>
      </c>
      <c r="C266" s="158" t="s">
        <v>522</v>
      </c>
      <c r="D266" s="158" t="s">
        <v>11</v>
      </c>
      <c r="E266" s="158" t="s">
        <v>800</v>
      </c>
      <c r="F266" s="158" t="s">
        <v>284</v>
      </c>
      <c r="G266" s="158" t="s">
        <v>544</v>
      </c>
      <c r="H266" s="158" t="s">
        <v>1232</v>
      </c>
      <c r="I266" s="208"/>
      <c r="J266" s="162"/>
      <c r="K266" s="209" t="str">
        <f t="shared" si="4"/>
        <v/>
      </c>
      <c r="L266" s="210"/>
    </row>
    <row r="267" spans="1:12" s="211" customFormat="1" ht="63.75" x14ac:dyDescent="0.2">
      <c r="A267" s="157" t="s">
        <v>42</v>
      </c>
      <c r="B267" s="158" t="s">
        <v>501</v>
      </c>
      <c r="C267" s="158" t="s">
        <v>522</v>
      </c>
      <c r="D267" s="158" t="s">
        <v>11</v>
      </c>
      <c r="E267" s="158" t="s">
        <v>801</v>
      </c>
      <c r="F267" s="158" t="s">
        <v>285</v>
      </c>
      <c r="G267" s="158" t="s">
        <v>544</v>
      </c>
      <c r="H267" s="158"/>
      <c r="I267" s="208"/>
      <c r="J267" s="160"/>
      <c r="K267" s="209" t="str">
        <f t="shared" si="4"/>
        <v/>
      </c>
      <c r="L267" s="210"/>
    </row>
    <row r="268" spans="1:12" s="211" customFormat="1" ht="63.75" x14ac:dyDescent="0.2">
      <c r="A268" s="157" t="s">
        <v>42</v>
      </c>
      <c r="B268" s="158" t="s">
        <v>501</v>
      </c>
      <c r="C268" s="158" t="s">
        <v>522</v>
      </c>
      <c r="D268" s="158" t="s">
        <v>38</v>
      </c>
      <c r="E268" s="158" t="s">
        <v>802</v>
      </c>
      <c r="F268" s="158" t="s">
        <v>286</v>
      </c>
      <c r="G268" s="158" t="s">
        <v>544</v>
      </c>
      <c r="H268" s="158"/>
      <c r="I268" s="208"/>
      <c r="J268" s="160"/>
      <c r="K268" s="209" t="str">
        <f t="shared" si="4"/>
        <v/>
      </c>
      <c r="L268" s="210"/>
    </row>
    <row r="269" spans="1:12" s="211" customFormat="1" ht="51" x14ac:dyDescent="0.2">
      <c r="A269" s="157" t="s">
        <v>42</v>
      </c>
      <c r="B269" s="158" t="s">
        <v>501</v>
      </c>
      <c r="C269" s="158" t="s">
        <v>522</v>
      </c>
      <c r="D269" s="158" t="s">
        <v>38</v>
      </c>
      <c r="E269" s="158" t="s">
        <v>803</v>
      </c>
      <c r="F269" s="158" t="s">
        <v>287</v>
      </c>
      <c r="G269" s="158" t="s">
        <v>544</v>
      </c>
      <c r="H269" s="158"/>
      <c r="I269" s="208"/>
      <c r="J269" s="160"/>
      <c r="K269" s="209" t="str">
        <f t="shared" si="4"/>
        <v/>
      </c>
      <c r="L269" s="210"/>
    </row>
    <row r="270" spans="1:12" s="211" customFormat="1" ht="76.5" x14ac:dyDescent="0.2">
      <c r="A270" s="157" t="s">
        <v>42</v>
      </c>
      <c r="B270" s="158" t="s">
        <v>501</v>
      </c>
      <c r="C270" s="158" t="s">
        <v>522</v>
      </c>
      <c r="D270" s="158" t="s">
        <v>39</v>
      </c>
      <c r="E270" s="158" t="s">
        <v>804</v>
      </c>
      <c r="F270" s="158" t="s">
        <v>23</v>
      </c>
      <c r="G270" s="158" t="s">
        <v>544</v>
      </c>
      <c r="H270" s="158"/>
      <c r="I270" s="208"/>
      <c r="J270" s="160"/>
      <c r="K270" s="209" t="str">
        <f t="shared" si="4"/>
        <v/>
      </c>
      <c r="L270" s="210"/>
    </row>
    <row r="271" spans="1:12" s="211" customFormat="1" ht="140.25" collapsed="1" x14ac:dyDescent="0.2">
      <c r="A271" s="157" t="s">
        <v>42</v>
      </c>
      <c r="B271" s="158" t="s">
        <v>501</v>
      </c>
      <c r="C271" s="158" t="s">
        <v>523</v>
      </c>
      <c r="D271" s="158" t="s">
        <v>10</v>
      </c>
      <c r="E271" s="158" t="s">
        <v>805</v>
      </c>
      <c r="F271" s="158" t="s">
        <v>288</v>
      </c>
      <c r="G271" s="158" t="s">
        <v>1097</v>
      </c>
      <c r="H271" s="158" t="s">
        <v>1236</v>
      </c>
      <c r="I271" s="208"/>
      <c r="J271" s="160"/>
      <c r="K271" s="209" t="str">
        <f t="shared" si="4"/>
        <v/>
      </c>
      <c r="L271" s="210"/>
    </row>
    <row r="272" spans="1:12" s="211" customFormat="1" ht="127.5" x14ac:dyDescent="0.2">
      <c r="A272" s="157" t="s">
        <v>42</v>
      </c>
      <c r="B272" s="158" t="s">
        <v>501</v>
      </c>
      <c r="C272" s="158" t="s">
        <v>523</v>
      </c>
      <c r="D272" s="158" t="s">
        <v>10</v>
      </c>
      <c r="E272" s="158" t="s">
        <v>806</v>
      </c>
      <c r="F272" s="158" t="s">
        <v>289</v>
      </c>
      <c r="G272" s="158" t="s">
        <v>1098</v>
      </c>
      <c r="H272" s="158"/>
      <c r="I272" s="208"/>
      <c r="J272" s="160"/>
      <c r="K272" s="209" t="str">
        <f t="shared" si="4"/>
        <v/>
      </c>
      <c r="L272" s="210"/>
    </row>
    <row r="273" spans="1:12" s="211" customFormat="1" ht="331.5" x14ac:dyDescent="0.2">
      <c r="A273" s="157" t="s">
        <v>42</v>
      </c>
      <c r="B273" s="158" t="s">
        <v>501</v>
      </c>
      <c r="C273" s="158" t="s">
        <v>523</v>
      </c>
      <c r="D273" s="158" t="s">
        <v>10</v>
      </c>
      <c r="E273" s="158" t="s">
        <v>807</v>
      </c>
      <c r="F273" s="158" t="s">
        <v>290</v>
      </c>
      <c r="G273" s="158" t="s">
        <v>1099</v>
      </c>
      <c r="H273" s="158"/>
      <c r="I273" s="208"/>
      <c r="J273" s="160"/>
      <c r="K273" s="209" t="str">
        <f t="shared" si="4"/>
        <v/>
      </c>
      <c r="L273" s="210"/>
    </row>
    <row r="274" spans="1:12" s="211" customFormat="1" ht="204" x14ac:dyDescent="0.2">
      <c r="A274" s="157" t="s">
        <v>42</v>
      </c>
      <c r="B274" s="158" t="s">
        <v>501</v>
      </c>
      <c r="C274" s="158" t="s">
        <v>523</v>
      </c>
      <c r="D274" s="158" t="s">
        <v>10</v>
      </c>
      <c r="E274" s="158" t="s">
        <v>808</v>
      </c>
      <c r="F274" s="158" t="s">
        <v>291</v>
      </c>
      <c r="G274" s="158" t="s">
        <v>1100</v>
      </c>
      <c r="H274" s="158"/>
      <c r="I274" s="208"/>
      <c r="J274" s="160"/>
      <c r="K274" s="209" t="str">
        <f t="shared" si="4"/>
        <v/>
      </c>
      <c r="L274" s="210"/>
    </row>
    <row r="275" spans="1:12" s="211" customFormat="1" ht="51" x14ac:dyDescent="0.2">
      <c r="A275" s="157" t="s">
        <v>42</v>
      </c>
      <c r="B275" s="158" t="s">
        <v>501</v>
      </c>
      <c r="C275" s="158" t="s">
        <v>523</v>
      </c>
      <c r="D275" s="158" t="s">
        <v>37</v>
      </c>
      <c r="E275" s="158" t="s">
        <v>809</v>
      </c>
      <c r="F275" s="158" t="s">
        <v>24</v>
      </c>
      <c r="G275" s="158" t="s">
        <v>544</v>
      </c>
      <c r="H275" s="158" t="s">
        <v>1236</v>
      </c>
      <c r="I275" s="208"/>
      <c r="J275" s="160"/>
      <c r="K275" s="209" t="str">
        <f t="shared" si="4"/>
        <v/>
      </c>
      <c r="L275" s="210"/>
    </row>
    <row r="276" spans="1:12" s="211" customFormat="1" ht="51" x14ac:dyDescent="0.2">
      <c r="A276" s="157" t="s">
        <v>42</v>
      </c>
      <c r="B276" s="158" t="s">
        <v>501</v>
      </c>
      <c r="C276" s="158" t="s">
        <v>523</v>
      </c>
      <c r="D276" s="158" t="s">
        <v>11</v>
      </c>
      <c r="E276" s="158" t="s">
        <v>810</v>
      </c>
      <c r="F276" s="158" t="s">
        <v>292</v>
      </c>
      <c r="G276" s="158" t="s">
        <v>544</v>
      </c>
      <c r="H276" s="158"/>
      <c r="I276" s="208"/>
      <c r="J276" s="160"/>
      <c r="K276" s="209" t="str">
        <f t="shared" si="4"/>
        <v/>
      </c>
      <c r="L276" s="210"/>
    </row>
    <row r="277" spans="1:12" s="211" customFormat="1" ht="89.25" x14ac:dyDescent="0.2">
      <c r="A277" s="157" t="s">
        <v>42</v>
      </c>
      <c r="B277" s="158" t="s">
        <v>501</v>
      </c>
      <c r="C277" s="158" t="s">
        <v>523</v>
      </c>
      <c r="D277" s="158" t="s">
        <v>11</v>
      </c>
      <c r="E277" s="158" t="s">
        <v>811</v>
      </c>
      <c r="F277" s="158" t="s">
        <v>293</v>
      </c>
      <c r="G277" s="158" t="s">
        <v>544</v>
      </c>
      <c r="H277" s="158"/>
      <c r="I277" s="208"/>
      <c r="J277" s="160"/>
      <c r="K277" s="209" t="str">
        <f t="shared" si="4"/>
        <v/>
      </c>
      <c r="L277" s="210"/>
    </row>
    <row r="278" spans="1:12" s="211" customFormat="1" ht="51" x14ac:dyDescent="0.2">
      <c r="A278" s="157" t="s">
        <v>42</v>
      </c>
      <c r="B278" s="158" t="s">
        <v>501</v>
      </c>
      <c r="C278" s="158" t="s">
        <v>523</v>
      </c>
      <c r="D278" s="158" t="s">
        <v>11</v>
      </c>
      <c r="E278" s="158" t="s">
        <v>812</v>
      </c>
      <c r="F278" s="158" t="s">
        <v>294</v>
      </c>
      <c r="G278" s="158" t="s">
        <v>544</v>
      </c>
      <c r="H278" s="158" t="s">
        <v>1232</v>
      </c>
      <c r="I278" s="208"/>
      <c r="J278" s="160"/>
      <c r="K278" s="209" t="str">
        <f t="shared" si="4"/>
        <v/>
      </c>
      <c r="L278" s="210"/>
    </row>
    <row r="279" spans="1:12" s="211" customFormat="1" ht="38.25" x14ac:dyDescent="0.2">
      <c r="A279" s="157" t="s">
        <v>42</v>
      </c>
      <c r="B279" s="158" t="s">
        <v>501</v>
      </c>
      <c r="C279" s="158" t="s">
        <v>523</v>
      </c>
      <c r="D279" s="158" t="s">
        <v>11</v>
      </c>
      <c r="E279" s="158" t="s">
        <v>813</v>
      </c>
      <c r="F279" s="158" t="s">
        <v>295</v>
      </c>
      <c r="G279" s="158" t="s">
        <v>544</v>
      </c>
      <c r="H279" s="158"/>
      <c r="I279" s="208"/>
      <c r="J279" s="160"/>
      <c r="K279" s="209" t="str">
        <f t="shared" si="4"/>
        <v/>
      </c>
      <c r="L279" s="210"/>
    </row>
    <row r="280" spans="1:12" s="211" customFormat="1" ht="51" x14ac:dyDescent="0.2">
      <c r="A280" s="157" t="s">
        <v>42</v>
      </c>
      <c r="B280" s="158" t="s">
        <v>501</v>
      </c>
      <c r="C280" s="158" t="s">
        <v>523</v>
      </c>
      <c r="D280" s="158" t="s">
        <v>38</v>
      </c>
      <c r="E280" s="158" t="s">
        <v>814</v>
      </c>
      <c r="F280" s="158" t="s">
        <v>296</v>
      </c>
      <c r="G280" s="158" t="s">
        <v>544</v>
      </c>
      <c r="H280" s="158"/>
      <c r="I280" s="208"/>
      <c r="J280" s="160"/>
      <c r="K280" s="209" t="str">
        <f t="shared" si="4"/>
        <v/>
      </c>
      <c r="L280" s="210"/>
    </row>
    <row r="281" spans="1:12" s="211" customFormat="1" ht="38.25" x14ac:dyDescent="0.2">
      <c r="A281" s="157" t="s">
        <v>42</v>
      </c>
      <c r="B281" s="158" t="s">
        <v>501</v>
      </c>
      <c r="C281" s="158" t="s">
        <v>523</v>
      </c>
      <c r="D281" s="158" t="s">
        <v>38</v>
      </c>
      <c r="E281" s="158" t="s">
        <v>815</v>
      </c>
      <c r="F281" s="158" t="s">
        <v>298</v>
      </c>
      <c r="G281" s="158" t="s">
        <v>544</v>
      </c>
      <c r="H281" s="158"/>
      <c r="I281" s="208"/>
      <c r="J281" s="160"/>
      <c r="K281" s="209" t="str">
        <f t="shared" si="4"/>
        <v/>
      </c>
      <c r="L281" s="210"/>
    </row>
    <row r="282" spans="1:12" s="211" customFormat="1" ht="51" x14ac:dyDescent="0.2">
      <c r="A282" s="157" t="s">
        <v>42</v>
      </c>
      <c r="B282" s="158" t="s">
        <v>501</v>
      </c>
      <c r="C282" s="158" t="s">
        <v>523</v>
      </c>
      <c r="D282" s="158" t="s">
        <v>38</v>
      </c>
      <c r="E282" s="158" t="s">
        <v>816</v>
      </c>
      <c r="F282" s="158" t="s">
        <v>297</v>
      </c>
      <c r="G282" s="158" t="s">
        <v>544</v>
      </c>
      <c r="H282" s="158"/>
      <c r="I282" s="208"/>
      <c r="J282" s="160"/>
      <c r="K282" s="209" t="str">
        <f t="shared" si="4"/>
        <v/>
      </c>
      <c r="L282" s="210"/>
    </row>
    <row r="283" spans="1:12" s="211" customFormat="1" ht="63.75" x14ac:dyDescent="0.2">
      <c r="A283" s="157" t="s">
        <v>42</v>
      </c>
      <c r="B283" s="158" t="s">
        <v>501</v>
      </c>
      <c r="C283" s="158" t="s">
        <v>523</v>
      </c>
      <c r="D283" s="158" t="s">
        <v>39</v>
      </c>
      <c r="E283" s="158" t="s">
        <v>817</v>
      </c>
      <c r="F283" s="158" t="s">
        <v>25</v>
      </c>
      <c r="G283" s="158" t="s">
        <v>544</v>
      </c>
      <c r="H283" s="158"/>
      <c r="I283" s="208"/>
      <c r="J283" s="160"/>
      <c r="K283" s="209" t="str">
        <f t="shared" si="4"/>
        <v/>
      </c>
      <c r="L283" s="210"/>
    </row>
    <row r="284" spans="1:12" s="211" customFormat="1" ht="114.75" collapsed="1" x14ac:dyDescent="0.2">
      <c r="A284" s="157" t="s">
        <v>42</v>
      </c>
      <c r="B284" s="158" t="s">
        <v>502</v>
      </c>
      <c r="C284" s="158" t="s">
        <v>524</v>
      </c>
      <c r="D284" s="158" t="s">
        <v>10</v>
      </c>
      <c r="E284" s="158" t="s">
        <v>818</v>
      </c>
      <c r="F284" s="158" t="s">
        <v>299</v>
      </c>
      <c r="G284" s="158" t="s">
        <v>1101</v>
      </c>
      <c r="H284" s="158" t="s">
        <v>1206</v>
      </c>
      <c r="I284" s="208"/>
      <c r="J284" s="160"/>
      <c r="K284" s="209" t="str">
        <f t="shared" si="4"/>
        <v/>
      </c>
      <c r="L284" s="210"/>
    </row>
    <row r="285" spans="1:12" s="211" customFormat="1" ht="216.75" x14ac:dyDescent="0.2">
      <c r="A285" s="157" t="s">
        <v>42</v>
      </c>
      <c r="B285" s="158" t="s">
        <v>502</v>
      </c>
      <c r="C285" s="158" t="s">
        <v>524</v>
      </c>
      <c r="D285" s="158" t="s">
        <v>10</v>
      </c>
      <c r="E285" s="158" t="s">
        <v>819</v>
      </c>
      <c r="F285" s="158" t="s">
        <v>300</v>
      </c>
      <c r="G285" s="158" t="s">
        <v>1102</v>
      </c>
      <c r="H285" s="158" t="s">
        <v>1266</v>
      </c>
      <c r="I285" s="208"/>
      <c r="J285" s="160"/>
      <c r="K285" s="209" t="str">
        <f t="shared" si="4"/>
        <v/>
      </c>
      <c r="L285" s="210"/>
    </row>
    <row r="286" spans="1:12" s="211" customFormat="1" ht="140.25" x14ac:dyDescent="0.2">
      <c r="A286" s="157" t="s">
        <v>42</v>
      </c>
      <c r="B286" s="158" t="s">
        <v>502</v>
      </c>
      <c r="C286" s="158" t="s">
        <v>524</v>
      </c>
      <c r="D286" s="158" t="s">
        <v>10</v>
      </c>
      <c r="E286" s="158" t="s">
        <v>820</v>
      </c>
      <c r="F286" s="158" t="s">
        <v>302</v>
      </c>
      <c r="G286" s="158" t="s">
        <v>1103</v>
      </c>
      <c r="H286" s="158"/>
      <c r="I286" s="208"/>
      <c r="J286" s="160"/>
      <c r="K286" s="209" t="str">
        <f t="shared" si="4"/>
        <v/>
      </c>
      <c r="L286" s="210"/>
    </row>
    <row r="287" spans="1:12" s="211" customFormat="1" ht="114.75" x14ac:dyDescent="0.2">
      <c r="A287" s="157" t="s">
        <v>42</v>
      </c>
      <c r="B287" s="158" t="s">
        <v>502</v>
      </c>
      <c r="C287" s="158" t="s">
        <v>524</v>
      </c>
      <c r="D287" s="158" t="s">
        <v>10</v>
      </c>
      <c r="E287" s="158" t="s">
        <v>821</v>
      </c>
      <c r="F287" s="158" t="s">
        <v>301</v>
      </c>
      <c r="G287" s="158" t="s">
        <v>1104</v>
      </c>
      <c r="H287" s="158"/>
      <c r="I287" s="208"/>
      <c r="J287" s="160"/>
      <c r="K287" s="209" t="str">
        <f t="shared" si="4"/>
        <v/>
      </c>
      <c r="L287" s="210"/>
    </row>
    <row r="288" spans="1:12" s="211" customFormat="1" ht="51" x14ac:dyDescent="0.2">
      <c r="A288" s="157" t="s">
        <v>42</v>
      </c>
      <c r="B288" s="158" t="s">
        <v>502</v>
      </c>
      <c r="C288" s="158" t="s">
        <v>524</v>
      </c>
      <c r="D288" s="158" t="s">
        <v>37</v>
      </c>
      <c r="E288" s="158" t="s">
        <v>822</v>
      </c>
      <c r="F288" s="158" t="s">
        <v>303</v>
      </c>
      <c r="G288" s="158" t="s">
        <v>544</v>
      </c>
      <c r="H288" s="158"/>
      <c r="I288" s="208"/>
      <c r="J288" s="160"/>
      <c r="K288" s="209" t="str">
        <f t="shared" si="4"/>
        <v/>
      </c>
      <c r="L288" s="210"/>
    </row>
    <row r="289" spans="1:12" s="211" customFormat="1" ht="51" x14ac:dyDescent="0.2">
      <c r="A289" s="157" t="s">
        <v>42</v>
      </c>
      <c r="B289" s="158" t="s">
        <v>502</v>
      </c>
      <c r="C289" s="158" t="s">
        <v>524</v>
      </c>
      <c r="D289" s="158" t="s">
        <v>37</v>
      </c>
      <c r="E289" s="158" t="s">
        <v>823</v>
      </c>
      <c r="F289" s="158" t="s">
        <v>304</v>
      </c>
      <c r="G289" s="158" t="s">
        <v>544</v>
      </c>
      <c r="H289" s="158"/>
      <c r="I289" s="208"/>
      <c r="J289" s="160"/>
      <c r="K289" s="209" t="str">
        <f t="shared" si="4"/>
        <v/>
      </c>
      <c r="L289" s="210"/>
    </row>
    <row r="290" spans="1:12" s="211" customFormat="1" ht="38.25" x14ac:dyDescent="0.2">
      <c r="A290" s="157" t="s">
        <v>42</v>
      </c>
      <c r="B290" s="158" t="s">
        <v>502</v>
      </c>
      <c r="C290" s="158" t="s">
        <v>524</v>
      </c>
      <c r="D290" s="158" t="s">
        <v>37</v>
      </c>
      <c r="E290" s="158" t="s">
        <v>824</v>
      </c>
      <c r="F290" s="158" t="s">
        <v>307</v>
      </c>
      <c r="G290" s="158" t="s">
        <v>544</v>
      </c>
      <c r="H290" s="158"/>
      <c r="I290" s="208"/>
      <c r="J290" s="160"/>
      <c r="K290" s="209" t="str">
        <f t="shared" si="4"/>
        <v/>
      </c>
      <c r="L290" s="210"/>
    </row>
    <row r="291" spans="1:12" s="211" customFormat="1" ht="38.25" x14ac:dyDescent="0.2">
      <c r="A291" s="157" t="s">
        <v>42</v>
      </c>
      <c r="B291" s="158" t="s">
        <v>502</v>
      </c>
      <c r="C291" s="158" t="s">
        <v>524</v>
      </c>
      <c r="D291" s="158" t="s">
        <v>37</v>
      </c>
      <c r="E291" s="158" t="s">
        <v>825</v>
      </c>
      <c r="F291" s="158" t="s">
        <v>308</v>
      </c>
      <c r="G291" s="158" t="s">
        <v>544</v>
      </c>
      <c r="H291" s="158"/>
      <c r="I291" s="208"/>
      <c r="J291" s="160"/>
      <c r="K291" s="209" t="str">
        <f t="shared" si="4"/>
        <v/>
      </c>
      <c r="L291" s="210"/>
    </row>
    <row r="292" spans="1:12" s="211" customFormat="1" ht="63.75" x14ac:dyDescent="0.2">
      <c r="A292" s="157" t="s">
        <v>42</v>
      </c>
      <c r="B292" s="158" t="s">
        <v>502</v>
      </c>
      <c r="C292" s="158" t="s">
        <v>524</v>
      </c>
      <c r="D292" s="158" t="s">
        <v>37</v>
      </c>
      <c r="E292" s="158" t="s">
        <v>826</v>
      </c>
      <c r="F292" s="158" t="s">
        <v>305</v>
      </c>
      <c r="G292" s="158" t="s">
        <v>544</v>
      </c>
      <c r="H292" s="158" t="s">
        <v>1268</v>
      </c>
      <c r="I292" s="208"/>
      <c r="J292" s="160"/>
      <c r="K292" s="209" t="str">
        <f t="shared" si="4"/>
        <v/>
      </c>
      <c r="L292" s="210"/>
    </row>
    <row r="293" spans="1:12" s="211" customFormat="1" ht="38.25" x14ac:dyDescent="0.2">
      <c r="A293" s="157" t="s">
        <v>42</v>
      </c>
      <c r="B293" s="158" t="s">
        <v>502</v>
      </c>
      <c r="C293" s="158" t="s">
        <v>524</v>
      </c>
      <c r="D293" s="158" t="s">
        <v>37</v>
      </c>
      <c r="E293" s="158" t="s">
        <v>827</v>
      </c>
      <c r="F293" s="158" t="s">
        <v>306</v>
      </c>
      <c r="G293" s="158" t="s">
        <v>544</v>
      </c>
      <c r="H293" s="158"/>
      <c r="I293" s="208"/>
      <c r="J293" s="160"/>
      <c r="K293" s="209" t="str">
        <f t="shared" si="4"/>
        <v/>
      </c>
      <c r="L293" s="210"/>
    </row>
    <row r="294" spans="1:12" s="211" customFormat="1" ht="63.75" x14ac:dyDescent="0.2">
      <c r="A294" s="157" t="s">
        <v>42</v>
      </c>
      <c r="B294" s="158" t="s">
        <v>502</v>
      </c>
      <c r="C294" s="158" t="s">
        <v>524</v>
      </c>
      <c r="D294" s="158" t="s">
        <v>11</v>
      </c>
      <c r="E294" s="158" t="s">
        <v>828</v>
      </c>
      <c r="F294" s="158" t="s">
        <v>309</v>
      </c>
      <c r="G294" s="158" t="s">
        <v>544</v>
      </c>
      <c r="H294" s="158"/>
      <c r="I294" s="208"/>
      <c r="J294" s="160"/>
      <c r="K294" s="209" t="str">
        <f t="shared" si="4"/>
        <v/>
      </c>
      <c r="L294" s="210"/>
    </row>
    <row r="295" spans="1:12" s="211" customFormat="1" ht="51" x14ac:dyDescent="0.2">
      <c r="A295" s="157" t="s">
        <v>42</v>
      </c>
      <c r="B295" s="158" t="s">
        <v>502</v>
      </c>
      <c r="C295" s="158" t="s">
        <v>524</v>
      </c>
      <c r="D295" s="158" t="s">
        <v>11</v>
      </c>
      <c r="E295" s="158" t="s">
        <v>829</v>
      </c>
      <c r="F295" s="158" t="s">
        <v>310</v>
      </c>
      <c r="G295" s="158" t="s">
        <v>544</v>
      </c>
      <c r="H295" s="158"/>
      <c r="I295" s="208"/>
      <c r="J295" s="160"/>
      <c r="K295" s="209" t="str">
        <f t="shared" si="4"/>
        <v/>
      </c>
      <c r="L295" s="210"/>
    </row>
    <row r="296" spans="1:12" s="211" customFormat="1" ht="38.25" x14ac:dyDescent="0.2">
      <c r="A296" s="157" t="s">
        <v>42</v>
      </c>
      <c r="B296" s="158" t="s">
        <v>502</v>
      </c>
      <c r="C296" s="158" t="s">
        <v>524</v>
      </c>
      <c r="D296" s="158" t="s">
        <v>38</v>
      </c>
      <c r="E296" s="158" t="s">
        <v>830</v>
      </c>
      <c r="F296" s="158" t="s">
        <v>311</v>
      </c>
      <c r="G296" s="158" t="s">
        <v>544</v>
      </c>
      <c r="H296" s="158" t="s">
        <v>1206</v>
      </c>
      <c r="I296" s="208"/>
      <c r="J296" s="160"/>
      <c r="K296" s="209" t="str">
        <f t="shared" si="4"/>
        <v/>
      </c>
      <c r="L296" s="210"/>
    </row>
    <row r="297" spans="1:12" s="211" customFormat="1" ht="76.5" x14ac:dyDescent="0.2">
      <c r="A297" s="157" t="s">
        <v>42</v>
      </c>
      <c r="B297" s="158" t="s">
        <v>502</v>
      </c>
      <c r="C297" s="158" t="s">
        <v>524</v>
      </c>
      <c r="D297" s="158" t="s">
        <v>38</v>
      </c>
      <c r="E297" s="158" t="s">
        <v>831</v>
      </c>
      <c r="F297" s="158" t="s">
        <v>312</v>
      </c>
      <c r="G297" s="158" t="s">
        <v>544</v>
      </c>
      <c r="H297" s="158"/>
      <c r="I297" s="208"/>
      <c r="J297" s="160"/>
      <c r="K297" s="209" t="str">
        <f t="shared" si="4"/>
        <v/>
      </c>
      <c r="L297" s="210"/>
    </row>
    <row r="298" spans="1:12" s="211" customFormat="1" ht="38.25" x14ac:dyDescent="0.2">
      <c r="A298" s="157" t="s">
        <v>42</v>
      </c>
      <c r="B298" s="158" t="s">
        <v>502</v>
      </c>
      <c r="C298" s="158" t="s">
        <v>524</v>
      </c>
      <c r="D298" s="158" t="s">
        <v>38</v>
      </c>
      <c r="E298" s="158" t="s">
        <v>832</v>
      </c>
      <c r="F298" s="158" t="s">
        <v>313</v>
      </c>
      <c r="G298" s="158" t="s">
        <v>544</v>
      </c>
      <c r="H298" s="158"/>
      <c r="I298" s="208"/>
      <c r="J298" s="160"/>
      <c r="K298" s="209" t="str">
        <f t="shared" si="4"/>
        <v/>
      </c>
      <c r="L298" s="210"/>
    </row>
    <row r="299" spans="1:12" s="211" customFormat="1" ht="89.25" x14ac:dyDescent="0.2">
      <c r="A299" s="157" t="s">
        <v>42</v>
      </c>
      <c r="B299" s="158" t="s">
        <v>502</v>
      </c>
      <c r="C299" s="158" t="s">
        <v>524</v>
      </c>
      <c r="D299" s="158" t="s">
        <v>39</v>
      </c>
      <c r="E299" s="158" t="s">
        <v>833</v>
      </c>
      <c r="F299" s="158" t="s">
        <v>314</v>
      </c>
      <c r="G299" s="158" t="s">
        <v>544</v>
      </c>
      <c r="H299" s="158"/>
      <c r="I299" s="208"/>
      <c r="J299" s="160"/>
      <c r="K299" s="209" t="str">
        <f t="shared" si="4"/>
        <v/>
      </c>
      <c r="L299" s="210"/>
    </row>
    <row r="300" spans="1:12" s="211" customFormat="1" ht="38.25" x14ac:dyDescent="0.2">
      <c r="A300" s="157" t="s">
        <v>42</v>
      </c>
      <c r="B300" s="158" t="s">
        <v>502</v>
      </c>
      <c r="C300" s="158" t="s">
        <v>524</v>
      </c>
      <c r="D300" s="158" t="s">
        <v>39</v>
      </c>
      <c r="E300" s="158" t="s">
        <v>834</v>
      </c>
      <c r="F300" s="158" t="s">
        <v>315</v>
      </c>
      <c r="G300" s="158" t="s">
        <v>544</v>
      </c>
      <c r="H300" s="158"/>
      <c r="I300" s="208"/>
      <c r="J300" s="160"/>
      <c r="K300" s="209" t="str">
        <f t="shared" si="4"/>
        <v/>
      </c>
      <c r="L300" s="210"/>
    </row>
    <row r="301" spans="1:12" s="211" customFormat="1" ht="102" collapsed="1" x14ac:dyDescent="0.2">
      <c r="A301" s="157" t="s">
        <v>42</v>
      </c>
      <c r="B301" s="158" t="s">
        <v>502</v>
      </c>
      <c r="C301" s="158" t="s">
        <v>525</v>
      </c>
      <c r="D301" s="158" t="s">
        <v>10</v>
      </c>
      <c r="E301" s="158" t="s">
        <v>835</v>
      </c>
      <c r="F301" s="158" t="s">
        <v>316</v>
      </c>
      <c r="G301" s="158" t="s">
        <v>1105</v>
      </c>
      <c r="H301" s="158" t="s">
        <v>1209</v>
      </c>
      <c r="I301" s="208"/>
      <c r="J301" s="160"/>
      <c r="K301" s="209" t="str">
        <f t="shared" si="4"/>
        <v/>
      </c>
      <c r="L301" s="210"/>
    </row>
    <row r="302" spans="1:12" s="211" customFormat="1" ht="140.25" x14ac:dyDescent="0.2">
      <c r="A302" s="157" t="s">
        <v>42</v>
      </c>
      <c r="B302" s="158" t="s">
        <v>502</v>
      </c>
      <c r="C302" s="158" t="s">
        <v>525</v>
      </c>
      <c r="D302" s="158" t="s">
        <v>10</v>
      </c>
      <c r="E302" s="158" t="s">
        <v>836</v>
      </c>
      <c r="F302" s="158" t="s">
        <v>317</v>
      </c>
      <c r="G302" s="158" t="s">
        <v>1106</v>
      </c>
      <c r="H302" s="158"/>
      <c r="I302" s="208"/>
      <c r="J302" s="160"/>
      <c r="K302" s="209" t="str">
        <f t="shared" si="4"/>
        <v/>
      </c>
      <c r="L302" s="210"/>
    </row>
    <row r="303" spans="1:12" s="211" customFormat="1" ht="153" x14ac:dyDescent="0.2">
      <c r="A303" s="157" t="s">
        <v>42</v>
      </c>
      <c r="B303" s="158" t="s">
        <v>502</v>
      </c>
      <c r="C303" s="158" t="s">
        <v>525</v>
      </c>
      <c r="D303" s="158" t="s">
        <v>10</v>
      </c>
      <c r="E303" s="158" t="s">
        <v>837</v>
      </c>
      <c r="F303" s="158" t="s">
        <v>320</v>
      </c>
      <c r="G303" s="158" t="s">
        <v>1107</v>
      </c>
      <c r="H303" s="158"/>
      <c r="I303" s="208"/>
      <c r="J303" s="160"/>
      <c r="K303" s="209" t="str">
        <f t="shared" si="4"/>
        <v/>
      </c>
      <c r="L303" s="210"/>
    </row>
    <row r="304" spans="1:12" s="211" customFormat="1" ht="51" x14ac:dyDescent="0.2">
      <c r="A304" s="157" t="s">
        <v>42</v>
      </c>
      <c r="B304" s="158" t="s">
        <v>502</v>
      </c>
      <c r="C304" s="158" t="s">
        <v>525</v>
      </c>
      <c r="D304" s="158" t="s">
        <v>10</v>
      </c>
      <c r="E304" s="158" t="s">
        <v>838</v>
      </c>
      <c r="F304" s="158" t="s">
        <v>318</v>
      </c>
      <c r="G304" s="158" t="s">
        <v>1108</v>
      </c>
      <c r="H304" s="158"/>
      <c r="I304" s="208"/>
      <c r="J304" s="160"/>
      <c r="K304" s="209" t="str">
        <f t="shared" si="4"/>
        <v/>
      </c>
      <c r="L304" s="210"/>
    </row>
    <row r="305" spans="1:12" s="211" customFormat="1" ht="140.25" x14ac:dyDescent="0.2">
      <c r="A305" s="157" t="s">
        <v>42</v>
      </c>
      <c r="B305" s="158" t="s">
        <v>502</v>
      </c>
      <c r="C305" s="158" t="s">
        <v>525</v>
      </c>
      <c r="D305" s="158" t="s">
        <v>10</v>
      </c>
      <c r="E305" s="158" t="s">
        <v>839</v>
      </c>
      <c r="F305" s="158" t="s">
        <v>319</v>
      </c>
      <c r="G305" s="158" t="s">
        <v>1080</v>
      </c>
      <c r="H305" s="158"/>
      <c r="I305" s="208"/>
      <c r="J305" s="160"/>
      <c r="K305" s="209" t="str">
        <f t="shared" si="4"/>
        <v/>
      </c>
      <c r="L305" s="210"/>
    </row>
    <row r="306" spans="1:12" s="211" customFormat="1" ht="51" x14ac:dyDescent="0.2">
      <c r="A306" s="157" t="s">
        <v>42</v>
      </c>
      <c r="B306" s="158" t="s">
        <v>502</v>
      </c>
      <c r="C306" s="158" t="s">
        <v>525</v>
      </c>
      <c r="D306" s="158" t="s">
        <v>37</v>
      </c>
      <c r="E306" s="158" t="s">
        <v>840</v>
      </c>
      <c r="F306" s="158" t="s">
        <v>321</v>
      </c>
      <c r="G306" s="158" t="s">
        <v>544</v>
      </c>
      <c r="H306" s="158"/>
      <c r="I306" s="208"/>
      <c r="J306" s="160"/>
      <c r="K306" s="209" t="str">
        <f t="shared" si="4"/>
        <v/>
      </c>
      <c r="L306" s="210"/>
    </row>
    <row r="307" spans="1:12" s="211" customFormat="1" ht="38.25" x14ac:dyDescent="0.2">
      <c r="A307" s="157" t="s">
        <v>42</v>
      </c>
      <c r="B307" s="158" t="s">
        <v>502</v>
      </c>
      <c r="C307" s="158" t="s">
        <v>525</v>
      </c>
      <c r="D307" s="158" t="s">
        <v>37</v>
      </c>
      <c r="E307" s="158" t="s">
        <v>841</v>
      </c>
      <c r="F307" s="158" t="s">
        <v>322</v>
      </c>
      <c r="G307" s="158" t="s">
        <v>544</v>
      </c>
      <c r="H307" s="158"/>
      <c r="I307" s="208"/>
      <c r="J307" s="160"/>
      <c r="K307" s="209" t="str">
        <f t="shared" si="4"/>
        <v/>
      </c>
      <c r="L307" s="210"/>
    </row>
    <row r="308" spans="1:12" s="211" customFormat="1" ht="38.25" x14ac:dyDescent="0.2">
      <c r="A308" s="157" t="s">
        <v>42</v>
      </c>
      <c r="B308" s="158" t="s">
        <v>502</v>
      </c>
      <c r="C308" s="158" t="s">
        <v>525</v>
      </c>
      <c r="D308" s="158" t="s">
        <v>37</v>
      </c>
      <c r="E308" s="158" t="s">
        <v>842</v>
      </c>
      <c r="F308" s="158" t="s">
        <v>323</v>
      </c>
      <c r="G308" s="158" t="s">
        <v>544</v>
      </c>
      <c r="H308" s="158"/>
      <c r="I308" s="208"/>
      <c r="J308" s="160"/>
      <c r="K308" s="209" t="str">
        <f t="shared" si="4"/>
        <v/>
      </c>
      <c r="L308" s="210"/>
    </row>
    <row r="309" spans="1:12" s="211" customFormat="1" ht="38.25" x14ac:dyDescent="0.2">
      <c r="A309" s="157" t="s">
        <v>42</v>
      </c>
      <c r="B309" s="158" t="s">
        <v>502</v>
      </c>
      <c r="C309" s="158" t="s">
        <v>525</v>
      </c>
      <c r="D309" s="158" t="s">
        <v>37</v>
      </c>
      <c r="E309" s="158" t="s">
        <v>843</v>
      </c>
      <c r="F309" s="158" t="s">
        <v>324</v>
      </c>
      <c r="G309" s="158" t="s">
        <v>544</v>
      </c>
      <c r="H309" s="158"/>
      <c r="I309" s="208"/>
      <c r="J309" s="160"/>
      <c r="K309" s="209" t="str">
        <f t="shared" si="4"/>
        <v/>
      </c>
      <c r="L309" s="210"/>
    </row>
    <row r="310" spans="1:12" s="211" customFormat="1" ht="38.25" x14ac:dyDescent="0.2">
      <c r="A310" s="157" t="s">
        <v>42</v>
      </c>
      <c r="B310" s="158" t="s">
        <v>502</v>
      </c>
      <c r="C310" s="158" t="s">
        <v>525</v>
      </c>
      <c r="D310" s="158" t="s">
        <v>11</v>
      </c>
      <c r="E310" s="158" t="s">
        <v>844</v>
      </c>
      <c r="F310" s="158" t="s">
        <v>330</v>
      </c>
      <c r="G310" s="158" t="s">
        <v>544</v>
      </c>
      <c r="H310" s="158"/>
      <c r="I310" s="208"/>
      <c r="J310" s="162"/>
      <c r="K310" s="209" t="str">
        <f t="shared" si="4"/>
        <v/>
      </c>
      <c r="L310" s="210"/>
    </row>
    <row r="311" spans="1:12" s="211" customFormat="1" ht="38.25" x14ac:dyDescent="0.2">
      <c r="A311" s="157" t="s">
        <v>42</v>
      </c>
      <c r="B311" s="158" t="s">
        <v>502</v>
      </c>
      <c r="C311" s="158" t="s">
        <v>525</v>
      </c>
      <c r="D311" s="158" t="s">
        <v>11</v>
      </c>
      <c r="E311" s="158" t="s">
        <v>845</v>
      </c>
      <c r="F311" s="158" t="s">
        <v>329</v>
      </c>
      <c r="G311" s="158" t="s">
        <v>544</v>
      </c>
      <c r="H311" s="158"/>
      <c r="I311" s="208"/>
      <c r="J311" s="160"/>
      <c r="K311" s="209" t="str">
        <f t="shared" si="4"/>
        <v/>
      </c>
      <c r="L311" s="210"/>
    </row>
    <row r="312" spans="1:12" s="211" customFormat="1" ht="38.25" x14ac:dyDescent="0.2">
      <c r="A312" s="157" t="s">
        <v>42</v>
      </c>
      <c r="B312" s="158" t="s">
        <v>502</v>
      </c>
      <c r="C312" s="158" t="s">
        <v>525</v>
      </c>
      <c r="D312" s="158" t="s">
        <v>11</v>
      </c>
      <c r="E312" s="158" t="s">
        <v>846</v>
      </c>
      <c r="F312" s="158" t="s">
        <v>325</v>
      </c>
      <c r="G312" s="158" t="s">
        <v>544</v>
      </c>
      <c r="H312" s="158"/>
      <c r="I312" s="208"/>
      <c r="J312" s="160"/>
      <c r="K312" s="209" t="str">
        <f t="shared" si="4"/>
        <v/>
      </c>
      <c r="L312" s="210"/>
    </row>
    <row r="313" spans="1:12" s="211" customFormat="1" ht="38.25" x14ac:dyDescent="0.2">
      <c r="A313" s="157" t="s">
        <v>42</v>
      </c>
      <c r="B313" s="158" t="s">
        <v>502</v>
      </c>
      <c r="C313" s="158" t="s">
        <v>525</v>
      </c>
      <c r="D313" s="158" t="s">
        <v>11</v>
      </c>
      <c r="E313" s="158" t="s">
        <v>847</v>
      </c>
      <c r="F313" s="158" t="s">
        <v>326</v>
      </c>
      <c r="G313" s="158" t="s">
        <v>544</v>
      </c>
      <c r="H313" s="158"/>
      <c r="I313" s="208"/>
      <c r="J313" s="160"/>
      <c r="K313" s="209" t="str">
        <f t="shared" si="4"/>
        <v/>
      </c>
      <c r="L313" s="210"/>
    </row>
    <row r="314" spans="1:12" s="211" customFormat="1" ht="38.25" x14ac:dyDescent="0.2">
      <c r="A314" s="157" t="s">
        <v>42</v>
      </c>
      <c r="B314" s="158" t="s">
        <v>502</v>
      </c>
      <c r="C314" s="158" t="s">
        <v>525</v>
      </c>
      <c r="D314" s="158" t="s">
        <v>11</v>
      </c>
      <c r="E314" s="158" t="s">
        <v>848</v>
      </c>
      <c r="F314" s="158" t="s">
        <v>327</v>
      </c>
      <c r="G314" s="158" t="s">
        <v>544</v>
      </c>
      <c r="H314" s="158"/>
      <c r="I314" s="208"/>
      <c r="J314" s="160"/>
      <c r="K314" s="209" t="str">
        <f t="shared" si="4"/>
        <v/>
      </c>
      <c r="L314" s="210"/>
    </row>
    <row r="315" spans="1:12" s="211" customFormat="1" ht="63.75" x14ac:dyDescent="0.2">
      <c r="A315" s="157" t="s">
        <v>42</v>
      </c>
      <c r="B315" s="158" t="s">
        <v>502</v>
      </c>
      <c r="C315" s="158" t="s">
        <v>525</v>
      </c>
      <c r="D315" s="158" t="s">
        <v>11</v>
      </c>
      <c r="E315" s="158" t="s">
        <v>849</v>
      </c>
      <c r="F315" s="158" t="s">
        <v>328</v>
      </c>
      <c r="G315" s="158" t="s">
        <v>544</v>
      </c>
      <c r="H315" s="158"/>
      <c r="I315" s="208"/>
      <c r="J315" s="160"/>
      <c r="K315" s="209" t="str">
        <f t="shared" si="4"/>
        <v/>
      </c>
      <c r="L315" s="210"/>
    </row>
    <row r="316" spans="1:12" s="211" customFormat="1" ht="51" x14ac:dyDescent="0.2">
      <c r="A316" s="157" t="s">
        <v>42</v>
      </c>
      <c r="B316" s="158" t="s">
        <v>502</v>
      </c>
      <c r="C316" s="158" t="s">
        <v>525</v>
      </c>
      <c r="D316" s="158" t="s">
        <v>38</v>
      </c>
      <c r="E316" s="158" t="s">
        <v>850</v>
      </c>
      <c r="F316" s="158" t="s">
        <v>331</v>
      </c>
      <c r="G316" s="158" t="s">
        <v>544</v>
      </c>
      <c r="H316" s="158"/>
      <c r="I316" s="208"/>
      <c r="J316" s="160"/>
      <c r="K316" s="209" t="str">
        <f t="shared" si="4"/>
        <v/>
      </c>
      <c r="L316" s="210"/>
    </row>
    <row r="317" spans="1:12" s="211" customFormat="1" ht="51" x14ac:dyDescent="0.2">
      <c r="A317" s="157" t="s">
        <v>42</v>
      </c>
      <c r="B317" s="158" t="s">
        <v>502</v>
      </c>
      <c r="C317" s="158" t="s">
        <v>525</v>
      </c>
      <c r="D317" s="158" t="s">
        <v>38</v>
      </c>
      <c r="E317" s="158" t="s">
        <v>851</v>
      </c>
      <c r="F317" s="158" t="s">
        <v>332</v>
      </c>
      <c r="G317" s="158" t="s">
        <v>544</v>
      </c>
      <c r="H317" s="158"/>
      <c r="I317" s="208"/>
      <c r="J317" s="160"/>
      <c r="K317" s="209" t="str">
        <f t="shared" si="4"/>
        <v/>
      </c>
      <c r="L317" s="210"/>
    </row>
    <row r="318" spans="1:12" s="211" customFormat="1" ht="51" x14ac:dyDescent="0.2">
      <c r="A318" s="157" t="s">
        <v>42</v>
      </c>
      <c r="B318" s="158" t="s">
        <v>502</v>
      </c>
      <c r="C318" s="158" t="s">
        <v>525</v>
      </c>
      <c r="D318" s="158" t="s">
        <v>38</v>
      </c>
      <c r="E318" s="158" t="s">
        <v>852</v>
      </c>
      <c r="F318" s="158" t="s">
        <v>333</v>
      </c>
      <c r="G318" s="158" t="s">
        <v>544</v>
      </c>
      <c r="H318" s="158" t="s">
        <v>1265</v>
      </c>
      <c r="I318" s="208"/>
      <c r="J318" s="160"/>
      <c r="K318" s="209" t="str">
        <f t="shared" si="4"/>
        <v/>
      </c>
      <c r="L318" s="210"/>
    </row>
    <row r="319" spans="1:12" s="211" customFormat="1" ht="38.25" x14ac:dyDescent="0.2">
      <c r="A319" s="157" t="s">
        <v>42</v>
      </c>
      <c r="B319" s="158" t="s">
        <v>502</v>
      </c>
      <c r="C319" s="158" t="s">
        <v>525</v>
      </c>
      <c r="D319" s="158" t="s">
        <v>38</v>
      </c>
      <c r="E319" s="158" t="s">
        <v>853</v>
      </c>
      <c r="F319" s="158" t="s">
        <v>334</v>
      </c>
      <c r="G319" s="158" t="s">
        <v>544</v>
      </c>
      <c r="H319" s="158"/>
      <c r="I319" s="208"/>
      <c r="J319" s="160"/>
      <c r="K319" s="209" t="str">
        <f t="shared" si="4"/>
        <v/>
      </c>
      <c r="L319" s="210"/>
    </row>
    <row r="320" spans="1:12" s="211" customFormat="1" ht="51" x14ac:dyDescent="0.2">
      <c r="A320" s="157" t="s">
        <v>42</v>
      </c>
      <c r="B320" s="158" t="s">
        <v>502</v>
      </c>
      <c r="C320" s="158" t="s">
        <v>525</v>
      </c>
      <c r="D320" s="158" t="s">
        <v>38</v>
      </c>
      <c r="E320" s="158" t="s">
        <v>854</v>
      </c>
      <c r="F320" s="158" t="s">
        <v>335</v>
      </c>
      <c r="G320" s="158" t="s">
        <v>544</v>
      </c>
      <c r="H320" s="158"/>
      <c r="I320" s="208"/>
      <c r="J320" s="160"/>
      <c r="K320" s="209" t="str">
        <f t="shared" si="4"/>
        <v/>
      </c>
      <c r="L320" s="210"/>
    </row>
    <row r="321" spans="1:12" s="211" customFormat="1" ht="38.25" x14ac:dyDescent="0.2">
      <c r="A321" s="157" t="s">
        <v>42</v>
      </c>
      <c r="B321" s="158" t="s">
        <v>502</v>
      </c>
      <c r="C321" s="158" t="s">
        <v>525</v>
      </c>
      <c r="D321" s="158" t="s">
        <v>39</v>
      </c>
      <c r="E321" s="158" t="s">
        <v>855</v>
      </c>
      <c r="F321" s="158" t="s">
        <v>336</v>
      </c>
      <c r="G321" s="158" t="s">
        <v>544</v>
      </c>
      <c r="H321" s="158"/>
      <c r="I321" s="208"/>
      <c r="J321" s="160"/>
      <c r="K321" s="209" t="str">
        <f t="shared" si="4"/>
        <v/>
      </c>
      <c r="L321" s="210"/>
    </row>
    <row r="322" spans="1:12" s="211" customFormat="1" ht="51" x14ac:dyDescent="0.2">
      <c r="A322" s="157" t="s">
        <v>42</v>
      </c>
      <c r="B322" s="158" t="s">
        <v>502</v>
      </c>
      <c r="C322" s="158" t="s">
        <v>525</v>
      </c>
      <c r="D322" s="158" t="s">
        <v>39</v>
      </c>
      <c r="E322" s="158" t="s">
        <v>856</v>
      </c>
      <c r="F322" s="158" t="s">
        <v>337</v>
      </c>
      <c r="G322" s="158" t="s">
        <v>544</v>
      </c>
      <c r="H322" s="158"/>
      <c r="I322" s="208"/>
      <c r="J322" s="160"/>
      <c r="K322" s="209" t="str">
        <f t="shared" si="4"/>
        <v/>
      </c>
      <c r="L322" s="210"/>
    </row>
    <row r="323" spans="1:12" s="211" customFormat="1" ht="191.25" collapsed="1" x14ac:dyDescent="0.2">
      <c r="A323" s="157" t="s">
        <v>42</v>
      </c>
      <c r="B323" s="158" t="s">
        <v>502</v>
      </c>
      <c r="C323" s="158" t="s">
        <v>526</v>
      </c>
      <c r="D323" s="158" t="s">
        <v>10</v>
      </c>
      <c r="E323" s="158" t="s">
        <v>857</v>
      </c>
      <c r="F323" s="158" t="s">
        <v>338</v>
      </c>
      <c r="G323" s="158" t="s">
        <v>1109</v>
      </c>
      <c r="H323" s="158" t="s">
        <v>1253</v>
      </c>
      <c r="I323" s="208"/>
      <c r="J323" s="160"/>
      <c r="K323" s="209" t="str">
        <f t="shared" ref="K323:K386" si="5">IF(I323="Yes [CC]","CC -&gt;&gt;","")</f>
        <v/>
      </c>
      <c r="L323" s="210"/>
    </row>
    <row r="324" spans="1:12" s="211" customFormat="1" ht="102" x14ac:dyDescent="0.2">
      <c r="A324" s="157" t="s">
        <v>42</v>
      </c>
      <c r="B324" s="158" t="s">
        <v>502</v>
      </c>
      <c r="C324" s="158" t="s">
        <v>526</v>
      </c>
      <c r="D324" s="158" t="s">
        <v>10</v>
      </c>
      <c r="E324" s="158" t="s">
        <v>858</v>
      </c>
      <c r="F324" s="158" t="s">
        <v>339</v>
      </c>
      <c r="G324" s="158" t="s">
        <v>1110</v>
      </c>
      <c r="H324" s="158" t="s">
        <v>1271</v>
      </c>
      <c r="I324" s="208"/>
      <c r="J324" s="160"/>
      <c r="K324" s="209" t="str">
        <f t="shared" si="5"/>
        <v/>
      </c>
      <c r="L324" s="210"/>
    </row>
    <row r="325" spans="1:12" s="211" customFormat="1" ht="63.75" x14ac:dyDescent="0.2">
      <c r="A325" s="157" t="s">
        <v>42</v>
      </c>
      <c r="B325" s="158" t="s">
        <v>502</v>
      </c>
      <c r="C325" s="158" t="s">
        <v>526</v>
      </c>
      <c r="D325" s="158" t="s">
        <v>10</v>
      </c>
      <c r="E325" s="158" t="s">
        <v>859</v>
      </c>
      <c r="F325" s="158" t="s">
        <v>340</v>
      </c>
      <c r="G325" s="158" t="s">
        <v>1111</v>
      </c>
      <c r="H325" s="158" t="s">
        <v>1267</v>
      </c>
      <c r="I325" s="208"/>
      <c r="J325" s="160"/>
      <c r="K325" s="209" t="str">
        <f t="shared" si="5"/>
        <v/>
      </c>
      <c r="L325" s="210"/>
    </row>
    <row r="326" spans="1:12" s="211" customFormat="1" ht="204" x14ac:dyDescent="0.2">
      <c r="A326" s="157" t="s">
        <v>42</v>
      </c>
      <c r="B326" s="158" t="s">
        <v>502</v>
      </c>
      <c r="C326" s="158" t="s">
        <v>526</v>
      </c>
      <c r="D326" s="158" t="s">
        <v>10</v>
      </c>
      <c r="E326" s="158" t="s">
        <v>860</v>
      </c>
      <c r="F326" s="158" t="s">
        <v>341</v>
      </c>
      <c r="G326" s="158" t="s">
        <v>1112</v>
      </c>
      <c r="H326" s="158" t="s">
        <v>1269</v>
      </c>
      <c r="I326" s="208"/>
      <c r="J326" s="160"/>
      <c r="K326" s="209" t="str">
        <f t="shared" si="5"/>
        <v/>
      </c>
      <c r="L326" s="210"/>
    </row>
    <row r="327" spans="1:12" s="211" customFormat="1" ht="102" x14ac:dyDescent="0.2">
      <c r="A327" s="157" t="s">
        <v>42</v>
      </c>
      <c r="B327" s="158" t="s">
        <v>502</v>
      </c>
      <c r="C327" s="158" t="s">
        <v>526</v>
      </c>
      <c r="D327" s="158" t="s">
        <v>10</v>
      </c>
      <c r="E327" s="158" t="s">
        <v>861</v>
      </c>
      <c r="F327" s="158" t="s">
        <v>342</v>
      </c>
      <c r="G327" s="158" t="s">
        <v>1113</v>
      </c>
      <c r="H327" s="158"/>
      <c r="I327" s="208"/>
      <c r="J327" s="162"/>
      <c r="K327" s="209" t="str">
        <f t="shared" si="5"/>
        <v/>
      </c>
      <c r="L327" s="210"/>
    </row>
    <row r="328" spans="1:12" s="211" customFormat="1" ht="51" x14ac:dyDescent="0.2">
      <c r="A328" s="157" t="s">
        <v>42</v>
      </c>
      <c r="B328" s="158" t="s">
        <v>502</v>
      </c>
      <c r="C328" s="158" t="s">
        <v>526</v>
      </c>
      <c r="D328" s="158" t="s">
        <v>37</v>
      </c>
      <c r="E328" s="158" t="s">
        <v>862</v>
      </c>
      <c r="F328" s="158" t="s">
        <v>26</v>
      </c>
      <c r="G328" s="158" t="s">
        <v>544</v>
      </c>
      <c r="H328" s="158" t="s">
        <v>1251</v>
      </c>
      <c r="I328" s="208"/>
      <c r="J328" s="160"/>
      <c r="K328" s="209" t="str">
        <f t="shared" si="5"/>
        <v/>
      </c>
      <c r="L328" s="210"/>
    </row>
    <row r="329" spans="1:12" s="211" customFormat="1" ht="51" x14ac:dyDescent="0.2">
      <c r="A329" s="157" t="s">
        <v>42</v>
      </c>
      <c r="B329" s="158" t="s">
        <v>502</v>
      </c>
      <c r="C329" s="158" t="s">
        <v>526</v>
      </c>
      <c r="D329" s="158" t="s">
        <v>11</v>
      </c>
      <c r="E329" s="158" t="s">
        <v>863</v>
      </c>
      <c r="F329" s="158" t="s">
        <v>343</v>
      </c>
      <c r="G329" s="158" t="s">
        <v>544</v>
      </c>
      <c r="H329" s="158" t="s">
        <v>1230</v>
      </c>
      <c r="I329" s="208"/>
      <c r="J329" s="160"/>
      <c r="K329" s="209" t="str">
        <f t="shared" si="5"/>
        <v/>
      </c>
      <c r="L329" s="210"/>
    </row>
    <row r="330" spans="1:12" s="211" customFormat="1" ht="38.25" x14ac:dyDescent="0.2">
      <c r="A330" s="157" t="s">
        <v>42</v>
      </c>
      <c r="B330" s="158" t="s">
        <v>502</v>
      </c>
      <c r="C330" s="158" t="s">
        <v>526</v>
      </c>
      <c r="D330" s="158" t="s">
        <v>11</v>
      </c>
      <c r="E330" s="158" t="s">
        <v>864</v>
      </c>
      <c r="F330" s="158" t="s">
        <v>344</v>
      </c>
      <c r="G330" s="158" t="s">
        <v>544</v>
      </c>
      <c r="H330" s="158" t="s">
        <v>1270</v>
      </c>
      <c r="I330" s="208"/>
      <c r="J330" s="160"/>
      <c r="K330" s="209" t="str">
        <f t="shared" si="5"/>
        <v/>
      </c>
      <c r="L330" s="210"/>
    </row>
    <row r="331" spans="1:12" s="211" customFormat="1" ht="38.25" x14ac:dyDescent="0.2">
      <c r="A331" s="157" t="s">
        <v>42</v>
      </c>
      <c r="B331" s="158" t="s">
        <v>502</v>
      </c>
      <c r="C331" s="158" t="s">
        <v>526</v>
      </c>
      <c r="D331" s="158" t="s">
        <v>11</v>
      </c>
      <c r="E331" s="158" t="s">
        <v>865</v>
      </c>
      <c r="F331" s="158" t="s">
        <v>345</v>
      </c>
      <c r="G331" s="158" t="s">
        <v>544</v>
      </c>
      <c r="H331" s="158"/>
      <c r="I331" s="208"/>
      <c r="J331" s="160"/>
      <c r="K331" s="209" t="str">
        <f t="shared" si="5"/>
        <v/>
      </c>
      <c r="L331" s="210"/>
    </row>
    <row r="332" spans="1:12" s="211" customFormat="1" ht="38.25" x14ac:dyDescent="0.2">
      <c r="A332" s="157" t="s">
        <v>42</v>
      </c>
      <c r="B332" s="158" t="s">
        <v>502</v>
      </c>
      <c r="C332" s="158" t="s">
        <v>526</v>
      </c>
      <c r="D332" s="158" t="s">
        <v>38</v>
      </c>
      <c r="E332" s="158" t="s">
        <v>866</v>
      </c>
      <c r="F332" s="158" t="s">
        <v>346</v>
      </c>
      <c r="G332" s="158" t="s">
        <v>544</v>
      </c>
      <c r="H332" s="158"/>
      <c r="I332" s="208"/>
      <c r="J332" s="160"/>
      <c r="K332" s="209" t="str">
        <f t="shared" si="5"/>
        <v/>
      </c>
      <c r="L332" s="210"/>
    </row>
    <row r="333" spans="1:12" s="211" customFormat="1" ht="51" x14ac:dyDescent="0.2">
      <c r="A333" s="157" t="s">
        <v>42</v>
      </c>
      <c r="B333" s="158" t="s">
        <v>502</v>
      </c>
      <c r="C333" s="158" t="s">
        <v>526</v>
      </c>
      <c r="D333" s="158" t="s">
        <v>38</v>
      </c>
      <c r="E333" s="158" t="s">
        <v>867</v>
      </c>
      <c r="F333" s="158" t="s">
        <v>347</v>
      </c>
      <c r="G333" s="158" t="s">
        <v>544</v>
      </c>
      <c r="H333" s="158"/>
      <c r="I333" s="208"/>
      <c r="J333" s="160"/>
      <c r="K333" s="209" t="str">
        <f t="shared" si="5"/>
        <v/>
      </c>
      <c r="L333" s="210"/>
    </row>
    <row r="334" spans="1:12" s="211" customFormat="1" ht="38.25" x14ac:dyDescent="0.2">
      <c r="A334" s="157" t="s">
        <v>42</v>
      </c>
      <c r="B334" s="158" t="s">
        <v>502</v>
      </c>
      <c r="C334" s="158" t="s">
        <v>526</v>
      </c>
      <c r="D334" s="158" t="s">
        <v>38</v>
      </c>
      <c r="E334" s="158" t="s">
        <v>868</v>
      </c>
      <c r="F334" s="158" t="s">
        <v>348</v>
      </c>
      <c r="G334" s="158" t="s">
        <v>544</v>
      </c>
      <c r="H334" s="158"/>
      <c r="I334" s="208"/>
      <c r="J334" s="160"/>
      <c r="K334" s="209" t="str">
        <f t="shared" si="5"/>
        <v/>
      </c>
      <c r="L334" s="210"/>
    </row>
    <row r="335" spans="1:12" s="211" customFormat="1" ht="51" x14ac:dyDescent="0.2">
      <c r="A335" s="157" t="s">
        <v>42</v>
      </c>
      <c r="B335" s="158" t="s">
        <v>502</v>
      </c>
      <c r="C335" s="158" t="s">
        <v>526</v>
      </c>
      <c r="D335" s="158" t="s">
        <v>38</v>
      </c>
      <c r="E335" s="158" t="s">
        <v>869</v>
      </c>
      <c r="F335" s="158" t="s">
        <v>349</v>
      </c>
      <c r="G335" s="158" t="s">
        <v>544</v>
      </c>
      <c r="H335" s="158"/>
      <c r="I335" s="208"/>
      <c r="J335" s="160"/>
      <c r="K335" s="209" t="str">
        <f t="shared" si="5"/>
        <v/>
      </c>
      <c r="L335" s="210"/>
    </row>
    <row r="336" spans="1:12" s="211" customFormat="1" ht="51" x14ac:dyDescent="0.2">
      <c r="A336" s="157" t="s">
        <v>42</v>
      </c>
      <c r="B336" s="158" t="s">
        <v>502</v>
      </c>
      <c r="C336" s="158" t="s">
        <v>526</v>
      </c>
      <c r="D336" s="158" t="s">
        <v>39</v>
      </c>
      <c r="E336" s="158" t="s">
        <v>870</v>
      </c>
      <c r="F336" s="158" t="s">
        <v>350</v>
      </c>
      <c r="G336" s="158" t="s">
        <v>544</v>
      </c>
      <c r="H336" s="158"/>
      <c r="I336" s="208"/>
      <c r="J336" s="160"/>
      <c r="K336" s="209" t="str">
        <f t="shared" si="5"/>
        <v/>
      </c>
      <c r="L336" s="210"/>
    </row>
    <row r="337" spans="1:12" s="211" customFormat="1" ht="51" x14ac:dyDescent="0.2">
      <c r="A337" s="157" t="s">
        <v>42</v>
      </c>
      <c r="B337" s="158" t="s">
        <v>502</v>
      </c>
      <c r="C337" s="158" t="s">
        <v>526</v>
      </c>
      <c r="D337" s="158" t="s">
        <v>39</v>
      </c>
      <c r="E337" s="158" t="s">
        <v>871</v>
      </c>
      <c r="F337" s="158" t="s">
        <v>351</v>
      </c>
      <c r="G337" s="158" t="s">
        <v>544</v>
      </c>
      <c r="H337" s="158"/>
      <c r="I337" s="208"/>
      <c r="J337" s="160"/>
      <c r="K337" s="209" t="str">
        <f t="shared" si="5"/>
        <v/>
      </c>
      <c r="L337" s="210"/>
    </row>
    <row r="338" spans="1:12" s="211" customFormat="1" ht="306" collapsed="1" x14ac:dyDescent="0.2">
      <c r="A338" s="157" t="s">
        <v>42</v>
      </c>
      <c r="B338" s="158" t="s">
        <v>503</v>
      </c>
      <c r="C338" s="158" t="s">
        <v>527</v>
      </c>
      <c r="D338" s="158" t="s">
        <v>10</v>
      </c>
      <c r="E338" s="158" t="s">
        <v>872</v>
      </c>
      <c r="F338" s="158" t="s">
        <v>352</v>
      </c>
      <c r="G338" s="158" t="s">
        <v>1114</v>
      </c>
      <c r="H338" s="158"/>
      <c r="I338" s="208"/>
      <c r="J338" s="161"/>
      <c r="K338" s="209" t="str">
        <f t="shared" si="5"/>
        <v/>
      </c>
      <c r="L338" s="210"/>
    </row>
    <row r="339" spans="1:12" s="211" customFormat="1" ht="153" x14ac:dyDescent="0.2">
      <c r="A339" s="157" t="s">
        <v>42</v>
      </c>
      <c r="B339" s="158" t="s">
        <v>503</v>
      </c>
      <c r="C339" s="158" t="s">
        <v>527</v>
      </c>
      <c r="D339" s="158" t="s">
        <v>10</v>
      </c>
      <c r="E339" s="158" t="s">
        <v>873</v>
      </c>
      <c r="F339" s="158" t="s">
        <v>354</v>
      </c>
      <c r="G339" s="158" t="s">
        <v>1115</v>
      </c>
      <c r="H339" s="158"/>
      <c r="I339" s="208"/>
      <c r="J339" s="161"/>
      <c r="K339" s="209" t="str">
        <f t="shared" si="5"/>
        <v/>
      </c>
      <c r="L339" s="210"/>
    </row>
    <row r="340" spans="1:12" s="211" customFormat="1" ht="114.75" x14ac:dyDescent="0.2">
      <c r="A340" s="157" t="s">
        <v>42</v>
      </c>
      <c r="B340" s="158" t="s">
        <v>503</v>
      </c>
      <c r="C340" s="158" t="s">
        <v>527</v>
      </c>
      <c r="D340" s="158" t="s">
        <v>10</v>
      </c>
      <c r="E340" s="158" t="s">
        <v>874</v>
      </c>
      <c r="F340" s="158" t="s">
        <v>353</v>
      </c>
      <c r="G340" s="158" t="s">
        <v>1116</v>
      </c>
      <c r="H340" s="158"/>
      <c r="I340" s="208"/>
      <c r="J340" s="161"/>
      <c r="K340" s="209" t="str">
        <f t="shared" si="5"/>
        <v/>
      </c>
      <c r="L340" s="210"/>
    </row>
    <row r="341" spans="1:12" s="211" customFormat="1" ht="38.25" x14ac:dyDescent="0.2">
      <c r="A341" s="157" t="s">
        <v>42</v>
      </c>
      <c r="B341" s="158" t="s">
        <v>503</v>
      </c>
      <c r="C341" s="158" t="s">
        <v>527</v>
      </c>
      <c r="D341" s="158" t="s">
        <v>37</v>
      </c>
      <c r="E341" s="158" t="s">
        <v>875</v>
      </c>
      <c r="F341" s="158" t="s">
        <v>355</v>
      </c>
      <c r="G341" s="158" t="s">
        <v>544</v>
      </c>
      <c r="H341" s="158"/>
      <c r="I341" s="208"/>
      <c r="J341" s="161"/>
      <c r="K341" s="209" t="str">
        <f t="shared" si="5"/>
        <v/>
      </c>
      <c r="L341" s="210"/>
    </row>
    <row r="342" spans="1:12" s="211" customFormat="1" ht="38.25" x14ac:dyDescent="0.2">
      <c r="A342" s="157" t="s">
        <v>42</v>
      </c>
      <c r="B342" s="158" t="s">
        <v>503</v>
      </c>
      <c r="C342" s="158" t="s">
        <v>527</v>
      </c>
      <c r="D342" s="158" t="s">
        <v>37</v>
      </c>
      <c r="E342" s="158" t="s">
        <v>876</v>
      </c>
      <c r="F342" s="158" t="s">
        <v>358</v>
      </c>
      <c r="G342" s="158" t="s">
        <v>544</v>
      </c>
      <c r="H342" s="158"/>
      <c r="I342" s="208"/>
      <c r="J342" s="161"/>
      <c r="K342" s="209" t="str">
        <f t="shared" si="5"/>
        <v/>
      </c>
      <c r="L342" s="210"/>
    </row>
    <row r="343" spans="1:12" s="211" customFormat="1" ht="38.25" x14ac:dyDescent="0.2">
      <c r="A343" s="157" t="s">
        <v>42</v>
      </c>
      <c r="B343" s="158" t="s">
        <v>503</v>
      </c>
      <c r="C343" s="158" t="s">
        <v>527</v>
      </c>
      <c r="D343" s="158" t="s">
        <v>37</v>
      </c>
      <c r="E343" s="158" t="s">
        <v>877</v>
      </c>
      <c r="F343" s="158" t="s">
        <v>359</v>
      </c>
      <c r="G343" s="158" t="s">
        <v>544</v>
      </c>
      <c r="H343" s="158"/>
      <c r="I343" s="208"/>
      <c r="J343" s="161"/>
      <c r="K343" s="209" t="str">
        <f t="shared" si="5"/>
        <v/>
      </c>
      <c r="L343" s="210"/>
    </row>
    <row r="344" spans="1:12" s="211" customFormat="1" ht="51" x14ac:dyDescent="0.2">
      <c r="A344" s="157" t="s">
        <v>42</v>
      </c>
      <c r="B344" s="158" t="s">
        <v>503</v>
      </c>
      <c r="C344" s="158" t="s">
        <v>527</v>
      </c>
      <c r="D344" s="158" t="s">
        <v>37</v>
      </c>
      <c r="E344" s="158" t="s">
        <v>878</v>
      </c>
      <c r="F344" s="158" t="s">
        <v>356</v>
      </c>
      <c r="G344" s="158" t="s">
        <v>544</v>
      </c>
      <c r="H344" s="158"/>
      <c r="I344" s="208"/>
      <c r="J344" s="161"/>
      <c r="K344" s="209" t="str">
        <f t="shared" si="5"/>
        <v/>
      </c>
      <c r="L344" s="210"/>
    </row>
    <row r="345" spans="1:12" s="211" customFormat="1" ht="38.25" x14ac:dyDescent="0.2">
      <c r="A345" s="157" t="s">
        <v>42</v>
      </c>
      <c r="B345" s="158" t="s">
        <v>503</v>
      </c>
      <c r="C345" s="158" t="s">
        <v>527</v>
      </c>
      <c r="D345" s="158" t="s">
        <v>37</v>
      </c>
      <c r="E345" s="158" t="s">
        <v>879</v>
      </c>
      <c r="F345" s="158" t="s">
        <v>357</v>
      </c>
      <c r="G345" s="158" t="s">
        <v>544</v>
      </c>
      <c r="H345" s="158"/>
      <c r="I345" s="208"/>
      <c r="J345" s="161"/>
      <c r="K345" s="209" t="str">
        <f t="shared" si="5"/>
        <v/>
      </c>
      <c r="L345" s="210"/>
    </row>
    <row r="346" spans="1:12" s="211" customFormat="1" ht="51" x14ac:dyDescent="0.2">
      <c r="A346" s="157" t="s">
        <v>42</v>
      </c>
      <c r="B346" s="158" t="s">
        <v>503</v>
      </c>
      <c r="C346" s="158" t="s">
        <v>527</v>
      </c>
      <c r="D346" s="158" t="s">
        <v>11</v>
      </c>
      <c r="E346" s="158" t="s">
        <v>880</v>
      </c>
      <c r="F346" s="158" t="s">
        <v>27</v>
      </c>
      <c r="G346" s="158" t="s">
        <v>544</v>
      </c>
      <c r="H346" s="158"/>
      <c r="I346" s="208"/>
      <c r="J346" s="161"/>
      <c r="K346" s="209" t="str">
        <f t="shared" si="5"/>
        <v/>
      </c>
      <c r="L346" s="210"/>
    </row>
    <row r="347" spans="1:12" s="211" customFormat="1" ht="63.75" x14ac:dyDescent="0.2">
      <c r="A347" s="157" t="s">
        <v>42</v>
      </c>
      <c r="B347" s="158" t="s">
        <v>503</v>
      </c>
      <c r="C347" s="158" t="s">
        <v>527</v>
      </c>
      <c r="D347" s="158" t="s">
        <v>38</v>
      </c>
      <c r="E347" s="158" t="s">
        <v>881</v>
      </c>
      <c r="F347" s="158" t="s">
        <v>360</v>
      </c>
      <c r="G347" s="158" t="s">
        <v>544</v>
      </c>
      <c r="H347" s="158"/>
      <c r="I347" s="208"/>
      <c r="J347" s="160"/>
      <c r="K347" s="209" t="str">
        <f t="shared" si="5"/>
        <v/>
      </c>
      <c r="L347" s="210"/>
    </row>
    <row r="348" spans="1:12" s="211" customFormat="1" ht="63.75" x14ac:dyDescent="0.2">
      <c r="A348" s="157" t="s">
        <v>42</v>
      </c>
      <c r="B348" s="158" t="s">
        <v>503</v>
      </c>
      <c r="C348" s="158" t="s">
        <v>527</v>
      </c>
      <c r="D348" s="158" t="s">
        <v>38</v>
      </c>
      <c r="E348" s="158" t="s">
        <v>882</v>
      </c>
      <c r="F348" s="158" t="s">
        <v>361</v>
      </c>
      <c r="G348" s="158" t="s">
        <v>544</v>
      </c>
      <c r="H348" s="158"/>
      <c r="I348" s="208"/>
      <c r="J348" s="161"/>
      <c r="K348" s="209" t="str">
        <f t="shared" si="5"/>
        <v/>
      </c>
      <c r="L348" s="210"/>
    </row>
    <row r="349" spans="1:12" s="211" customFormat="1" ht="38.25" x14ac:dyDescent="0.2">
      <c r="A349" s="157" t="s">
        <v>42</v>
      </c>
      <c r="B349" s="158" t="s">
        <v>503</v>
      </c>
      <c r="C349" s="158" t="s">
        <v>527</v>
      </c>
      <c r="D349" s="158" t="s">
        <v>39</v>
      </c>
      <c r="E349" s="158" t="s">
        <v>883</v>
      </c>
      <c r="F349" s="158" t="s">
        <v>362</v>
      </c>
      <c r="G349" s="158" t="s">
        <v>544</v>
      </c>
      <c r="H349" s="158"/>
      <c r="I349" s="208"/>
      <c r="J349" s="162"/>
      <c r="K349" s="209" t="str">
        <f t="shared" si="5"/>
        <v/>
      </c>
      <c r="L349" s="210"/>
    </row>
    <row r="350" spans="1:12" s="211" customFormat="1" ht="63.75" x14ac:dyDescent="0.2">
      <c r="A350" s="157" t="s">
        <v>42</v>
      </c>
      <c r="B350" s="158" t="s">
        <v>503</v>
      </c>
      <c r="C350" s="158" t="s">
        <v>527</v>
      </c>
      <c r="D350" s="158" t="s">
        <v>39</v>
      </c>
      <c r="E350" s="158" t="s">
        <v>884</v>
      </c>
      <c r="F350" s="158" t="s">
        <v>363</v>
      </c>
      <c r="G350" s="158" t="s">
        <v>544</v>
      </c>
      <c r="H350" s="158"/>
      <c r="I350" s="208"/>
      <c r="J350" s="161"/>
      <c r="K350" s="209" t="str">
        <f t="shared" si="5"/>
        <v/>
      </c>
      <c r="L350" s="210"/>
    </row>
    <row r="351" spans="1:12" s="211" customFormat="1" ht="165.75" collapsed="1" x14ac:dyDescent="0.2">
      <c r="A351" s="157" t="s">
        <v>42</v>
      </c>
      <c r="B351" s="158" t="s">
        <v>503</v>
      </c>
      <c r="C351" s="158" t="s">
        <v>528</v>
      </c>
      <c r="D351" s="158" t="s">
        <v>10</v>
      </c>
      <c r="E351" s="158" t="s">
        <v>885</v>
      </c>
      <c r="F351" s="158" t="s">
        <v>1153</v>
      </c>
      <c r="G351" s="158" t="s">
        <v>1117</v>
      </c>
      <c r="H351" s="158"/>
      <c r="I351" s="208"/>
      <c r="J351" s="160"/>
      <c r="K351" s="209" t="str">
        <f t="shared" si="5"/>
        <v/>
      </c>
      <c r="L351" s="210"/>
    </row>
    <row r="352" spans="1:12" s="211" customFormat="1" ht="38.25" x14ac:dyDescent="0.2">
      <c r="A352" s="157" t="s">
        <v>42</v>
      </c>
      <c r="B352" s="158" t="s">
        <v>503</v>
      </c>
      <c r="C352" s="158" t="s">
        <v>528</v>
      </c>
      <c r="D352" s="158" t="s">
        <v>37</v>
      </c>
      <c r="E352" s="158" t="s">
        <v>886</v>
      </c>
      <c r="F352" s="158" t="s">
        <v>364</v>
      </c>
      <c r="G352" s="158" t="s">
        <v>544</v>
      </c>
      <c r="H352" s="158"/>
      <c r="I352" s="208"/>
      <c r="J352" s="160"/>
      <c r="K352" s="209" t="str">
        <f t="shared" si="5"/>
        <v/>
      </c>
      <c r="L352" s="210"/>
    </row>
    <row r="353" spans="1:12" s="211" customFormat="1" ht="38.25" x14ac:dyDescent="0.2">
      <c r="A353" s="157" t="s">
        <v>42</v>
      </c>
      <c r="B353" s="158" t="s">
        <v>503</v>
      </c>
      <c r="C353" s="158" t="s">
        <v>528</v>
      </c>
      <c r="D353" s="158" t="s">
        <v>37</v>
      </c>
      <c r="E353" s="158" t="s">
        <v>887</v>
      </c>
      <c r="F353" s="158" t="s">
        <v>365</v>
      </c>
      <c r="G353" s="158" t="s">
        <v>544</v>
      </c>
      <c r="H353" s="158" t="s">
        <v>1245</v>
      </c>
      <c r="I353" s="208"/>
      <c r="J353" s="160"/>
      <c r="K353" s="209" t="str">
        <f t="shared" si="5"/>
        <v/>
      </c>
      <c r="L353" s="210"/>
    </row>
    <row r="354" spans="1:12" s="211" customFormat="1" ht="38.25" x14ac:dyDescent="0.2">
      <c r="A354" s="157" t="s">
        <v>42</v>
      </c>
      <c r="B354" s="158" t="s">
        <v>503</v>
      </c>
      <c r="C354" s="158" t="s">
        <v>528</v>
      </c>
      <c r="D354" s="158" t="s">
        <v>11</v>
      </c>
      <c r="E354" s="158" t="s">
        <v>888</v>
      </c>
      <c r="F354" s="158" t="s">
        <v>366</v>
      </c>
      <c r="G354" s="158" t="s">
        <v>544</v>
      </c>
      <c r="H354" s="158"/>
      <c r="I354" s="208"/>
      <c r="J354" s="160"/>
      <c r="K354" s="209" t="str">
        <f t="shared" si="5"/>
        <v/>
      </c>
      <c r="L354" s="210"/>
    </row>
    <row r="355" spans="1:12" s="211" customFormat="1" ht="38.25" x14ac:dyDescent="0.2">
      <c r="A355" s="157" t="s">
        <v>42</v>
      </c>
      <c r="B355" s="158" t="s">
        <v>503</v>
      </c>
      <c r="C355" s="158" t="s">
        <v>528</v>
      </c>
      <c r="D355" s="158" t="s">
        <v>11</v>
      </c>
      <c r="E355" s="158" t="s">
        <v>889</v>
      </c>
      <c r="F355" s="158" t="s">
        <v>367</v>
      </c>
      <c r="G355" s="158" t="s">
        <v>544</v>
      </c>
      <c r="H355" s="158"/>
      <c r="I355" s="208"/>
      <c r="J355" s="160"/>
      <c r="K355" s="209" t="str">
        <f t="shared" si="5"/>
        <v/>
      </c>
      <c r="L355" s="210"/>
    </row>
    <row r="356" spans="1:12" s="211" customFormat="1" ht="38.25" x14ac:dyDescent="0.2">
      <c r="A356" s="157" t="s">
        <v>42</v>
      </c>
      <c r="B356" s="158" t="s">
        <v>503</v>
      </c>
      <c r="C356" s="158" t="s">
        <v>528</v>
      </c>
      <c r="D356" s="158" t="s">
        <v>11</v>
      </c>
      <c r="E356" s="158" t="s">
        <v>890</v>
      </c>
      <c r="F356" s="158" t="s">
        <v>368</v>
      </c>
      <c r="G356" s="158" t="s">
        <v>544</v>
      </c>
      <c r="H356" s="158"/>
      <c r="I356" s="208"/>
      <c r="J356" s="160"/>
      <c r="K356" s="209" t="str">
        <f t="shared" si="5"/>
        <v/>
      </c>
      <c r="L356" s="210"/>
    </row>
    <row r="357" spans="1:12" s="211" customFormat="1" ht="51" x14ac:dyDescent="0.2">
      <c r="A357" s="157" t="s">
        <v>42</v>
      </c>
      <c r="B357" s="158" t="s">
        <v>503</v>
      </c>
      <c r="C357" s="158" t="s">
        <v>528</v>
      </c>
      <c r="D357" s="158" t="s">
        <v>11</v>
      </c>
      <c r="E357" s="158" t="s">
        <v>891</v>
      </c>
      <c r="F357" s="158" t="s">
        <v>369</v>
      </c>
      <c r="G357" s="158" t="s">
        <v>544</v>
      </c>
      <c r="H357" s="158"/>
      <c r="I357" s="208"/>
      <c r="J357" s="160"/>
      <c r="K357" s="209" t="str">
        <f t="shared" si="5"/>
        <v/>
      </c>
      <c r="L357" s="210"/>
    </row>
    <row r="358" spans="1:12" s="211" customFormat="1" ht="63.75" x14ac:dyDescent="0.2">
      <c r="A358" s="157" t="s">
        <v>42</v>
      </c>
      <c r="B358" s="158" t="s">
        <v>503</v>
      </c>
      <c r="C358" s="158" t="s">
        <v>528</v>
      </c>
      <c r="D358" s="158" t="s">
        <v>11</v>
      </c>
      <c r="E358" s="158" t="s">
        <v>892</v>
      </c>
      <c r="F358" s="158" t="s">
        <v>370</v>
      </c>
      <c r="G358" s="158" t="s">
        <v>544</v>
      </c>
      <c r="H358" s="158" t="s">
        <v>1246</v>
      </c>
      <c r="I358" s="208"/>
      <c r="J358" s="160"/>
      <c r="K358" s="209" t="str">
        <f t="shared" si="5"/>
        <v/>
      </c>
      <c r="L358" s="210"/>
    </row>
    <row r="359" spans="1:12" s="211" customFormat="1" ht="63.75" x14ac:dyDescent="0.2">
      <c r="A359" s="157" t="s">
        <v>42</v>
      </c>
      <c r="B359" s="158" t="s">
        <v>503</v>
      </c>
      <c r="C359" s="158" t="s">
        <v>528</v>
      </c>
      <c r="D359" s="158" t="s">
        <v>11</v>
      </c>
      <c r="E359" s="158" t="s">
        <v>893</v>
      </c>
      <c r="F359" s="158" t="s">
        <v>371</v>
      </c>
      <c r="G359" s="158" t="s">
        <v>544</v>
      </c>
      <c r="H359" s="158" t="s">
        <v>1246</v>
      </c>
      <c r="I359" s="208"/>
      <c r="J359" s="160"/>
      <c r="K359" s="209" t="str">
        <f t="shared" si="5"/>
        <v/>
      </c>
      <c r="L359" s="210"/>
    </row>
    <row r="360" spans="1:12" s="211" customFormat="1" ht="89.25" x14ac:dyDescent="0.2">
      <c r="A360" s="157" t="s">
        <v>42</v>
      </c>
      <c r="B360" s="158" t="s">
        <v>503</v>
      </c>
      <c r="C360" s="158" t="s">
        <v>528</v>
      </c>
      <c r="D360" s="158" t="s">
        <v>38</v>
      </c>
      <c r="E360" s="158" t="s">
        <v>894</v>
      </c>
      <c r="F360" s="158" t="s">
        <v>28</v>
      </c>
      <c r="G360" s="158" t="s">
        <v>544</v>
      </c>
      <c r="H360" s="158"/>
      <c r="I360" s="208"/>
      <c r="J360" s="160"/>
      <c r="K360" s="209" t="str">
        <f t="shared" si="5"/>
        <v/>
      </c>
      <c r="L360" s="210"/>
    </row>
    <row r="361" spans="1:12" s="211" customFormat="1" ht="51" x14ac:dyDescent="0.2">
      <c r="A361" s="157" t="s">
        <v>42</v>
      </c>
      <c r="B361" s="158" t="s">
        <v>503</v>
      </c>
      <c r="C361" s="158" t="s">
        <v>528</v>
      </c>
      <c r="D361" s="158" t="s">
        <v>39</v>
      </c>
      <c r="E361" s="158" t="s">
        <v>895</v>
      </c>
      <c r="F361" s="158" t="s">
        <v>29</v>
      </c>
      <c r="G361" s="158" t="s">
        <v>544</v>
      </c>
      <c r="H361" s="158"/>
      <c r="I361" s="208"/>
      <c r="J361" s="160"/>
      <c r="K361" s="209" t="str">
        <f t="shared" si="5"/>
        <v/>
      </c>
      <c r="L361" s="210"/>
    </row>
    <row r="362" spans="1:12" s="211" customFormat="1" ht="204" collapsed="1" x14ac:dyDescent="0.2">
      <c r="A362" s="157" t="s">
        <v>493</v>
      </c>
      <c r="B362" s="158" t="s">
        <v>504</v>
      </c>
      <c r="C362" s="158" t="s">
        <v>504</v>
      </c>
      <c r="D362" s="158" t="s">
        <v>10</v>
      </c>
      <c r="E362" s="158" t="s">
        <v>896</v>
      </c>
      <c r="F362" s="158" t="s">
        <v>372</v>
      </c>
      <c r="G362" s="158" t="s">
        <v>1118</v>
      </c>
      <c r="H362" s="158" t="s">
        <v>1202</v>
      </c>
      <c r="I362" s="208"/>
      <c r="J362" s="160"/>
      <c r="K362" s="209" t="str">
        <f t="shared" si="5"/>
        <v/>
      </c>
      <c r="L362" s="210"/>
    </row>
    <row r="363" spans="1:12" s="211" customFormat="1" ht="178.5" x14ac:dyDescent="0.2">
      <c r="A363" s="157" t="s">
        <v>493</v>
      </c>
      <c r="B363" s="158" t="s">
        <v>504</v>
      </c>
      <c r="C363" s="158" t="s">
        <v>504</v>
      </c>
      <c r="D363" s="158" t="s">
        <v>10</v>
      </c>
      <c r="E363" s="158" t="s">
        <v>897</v>
      </c>
      <c r="F363" s="158" t="s">
        <v>374</v>
      </c>
      <c r="G363" s="158" t="s">
        <v>1119</v>
      </c>
      <c r="H363" s="158"/>
      <c r="I363" s="208"/>
      <c r="J363" s="160"/>
      <c r="K363" s="209" t="str">
        <f t="shared" si="5"/>
        <v/>
      </c>
      <c r="L363" s="210"/>
    </row>
    <row r="364" spans="1:12" s="211" customFormat="1" ht="178.5" x14ac:dyDescent="0.2">
      <c r="A364" s="157" t="s">
        <v>493</v>
      </c>
      <c r="B364" s="158" t="s">
        <v>504</v>
      </c>
      <c r="C364" s="158" t="s">
        <v>504</v>
      </c>
      <c r="D364" s="158" t="s">
        <v>10</v>
      </c>
      <c r="E364" s="158" t="s">
        <v>898</v>
      </c>
      <c r="F364" s="158" t="s">
        <v>375</v>
      </c>
      <c r="G364" s="158" t="s">
        <v>1120</v>
      </c>
      <c r="H364" s="158" t="s">
        <v>1195</v>
      </c>
      <c r="I364" s="208"/>
      <c r="J364" s="160"/>
      <c r="K364" s="209" t="str">
        <f t="shared" si="5"/>
        <v/>
      </c>
      <c r="L364" s="210"/>
    </row>
    <row r="365" spans="1:12" s="211" customFormat="1" ht="280.5" x14ac:dyDescent="0.2">
      <c r="A365" s="157" t="s">
        <v>493</v>
      </c>
      <c r="B365" s="158" t="s">
        <v>504</v>
      </c>
      <c r="C365" s="158" t="s">
        <v>504</v>
      </c>
      <c r="D365" s="158" t="s">
        <v>10</v>
      </c>
      <c r="E365" s="158" t="s">
        <v>899</v>
      </c>
      <c r="F365" s="158" t="s">
        <v>373</v>
      </c>
      <c r="G365" s="158" t="s">
        <v>1121</v>
      </c>
      <c r="H365" s="158" t="s">
        <v>1252</v>
      </c>
      <c r="I365" s="208"/>
      <c r="J365" s="160"/>
      <c r="K365" s="209" t="str">
        <f t="shared" si="5"/>
        <v/>
      </c>
      <c r="L365" s="210"/>
    </row>
    <row r="366" spans="1:12" s="211" customFormat="1" ht="38.25" x14ac:dyDescent="0.2">
      <c r="A366" s="157" t="s">
        <v>493</v>
      </c>
      <c r="B366" s="158" t="s">
        <v>504</v>
      </c>
      <c r="C366" s="158" t="s">
        <v>504</v>
      </c>
      <c r="D366" s="158" t="s">
        <v>37</v>
      </c>
      <c r="E366" s="158" t="s">
        <v>900</v>
      </c>
      <c r="F366" s="158" t="s">
        <v>376</v>
      </c>
      <c r="G366" s="158" t="s">
        <v>544</v>
      </c>
      <c r="H366" s="158"/>
      <c r="I366" s="208"/>
      <c r="J366" s="160"/>
      <c r="K366" s="209" t="str">
        <f t="shared" si="5"/>
        <v/>
      </c>
      <c r="L366" s="210"/>
    </row>
    <row r="367" spans="1:12" s="211" customFormat="1" ht="38.25" x14ac:dyDescent="0.2">
      <c r="A367" s="157" t="s">
        <v>493</v>
      </c>
      <c r="B367" s="158" t="s">
        <v>504</v>
      </c>
      <c r="C367" s="158" t="s">
        <v>504</v>
      </c>
      <c r="D367" s="158" t="s">
        <v>37</v>
      </c>
      <c r="E367" s="158" t="s">
        <v>901</v>
      </c>
      <c r="F367" s="158" t="s">
        <v>377</v>
      </c>
      <c r="G367" s="158" t="s">
        <v>544</v>
      </c>
      <c r="H367" s="158"/>
      <c r="I367" s="208"/>
      <c r="J367" s="164"/>
      <c r="K367" s="209" t="str">
        <f t="shared" si="5"/>
        <v/>
      </c>
      <c r="L367" s="210"/>
    </row>
    <row r="368" spans="1:12" s="211" customFormat="1" ht="38.25" x14ac:dyDescent="0.2">
      <c r="A368" s="157" t="s">
        <v>493</v>
      </c>
      <c r="B368" s="158" t="s">
        <v>504</v>
      </c>
      <c r="C368" s="158" t="s">
        <v>504</v>
      </c>
      <c r="D368" s="158" t="s">
        <v>37</v>
      </c>
      <c r="E368" s="158" t="s">
        <v>902</v>
      </c>
      <c r="F368" s="158" t="s">
        <v>378</v>
      </c>
      <c r="G368" s="158" t="s">
        <v>544</v>
      </c>
      <c r="H368" s="158"/>
      <c r="I368" s="208"/>
      <c r="J368" s="165"/>
      <c r="K368" s="209" t="str">
        <f t="shared" si="5"/>
        <v/>
      </c>
      <c r="L368" s="210"/>
    </row>
    <row r="369" spans="1:12" s="211" customFormat="1" ht="38.25" x14ac:dyDescent="0.2">
      <c r="A369" s="157" t="s">
        <v>493</v>
      </c>
      <c r="B369" s="158" t="s">
        <v>504</v>
      </c>
      <c r="C369" s="158" t="s">
        <v>504</v>
      </c>
      <c r="D369" s="158" t="s">
        <v>37</v>
      </c>
      <c r="E369" s="158" t="s">
        <v>903</v>
      </c>
      <c r="F369" s="158" t="s">
        <v>379</v>
      </c>
      <c r="G369" s="158" t="s">
        <v>544</v>
      </c>
      <c r="H369" s="158"/>
      <c r="I369" s="208"/>
      <c r="J369" s="160"/>
      <c r="K369" s="209" t="str">
        <f t="shared" si="5"/>
        <v/>
      </c>
      <c r="L369" s="210"/>
    </row>
    <row r="370" spans="1:12" s="211" customFormat="1" ht="51" x14ac:dyDescent="0.2">
      <c r="A370" s="157" t="s">
        <v>493</v>
      </c>
      <c r="B370" s="158" t="s">
        <v>504</v>
      </c>
      <c r="C370" s="158" t="s">
        <v>504</v>
      </c>
      <c r="D370" s="158" t="s">
        <v>11</v>
      </c>
      <c r="E370" s="158" t="s">
        <v>904</v>
      </c>
      <c r="F370" s="158" t="s">
        <v>380</v>
      </c>
      <c r="G370" s="158" t="s">
        <v>544</v>
      </c>
      <c r="H370" s="158" t="s">
        <v>1194</v>
      </c>
      <c r="I370" s="208"/>
      <c r="J370" s="164"/>
      <c r="K370" s="209" t="str">
        <f t="shared" si="5"/>
        <v/>
      </c>
      <c r="L370" s="210"/>
    </row>
    <row r="371" spans="1:12" s="211" customFormat="1" ht="38.25" x14ac:dyDescent="0.2">
      <c r="A371" s="157" t="s">
        <v>493</v>
      </c>
      <c r="B371" s="158" t="s">
        <v>504</v>
      </c>
      <c r="C371" s="158" t="s">
        <v>504</v>
      </c>
      <c r="D371" s="158" t="s">
        <v>11</v>
      </c>
      <c r="E371" s="158" t="s">
        <v>905</v>
      </c>
      <c r="F371" s="158" t="s">
        <v>381</v>
      </c>
      <c r="G371" s="158" t="s">
        <v>544</v>
      </c>
      <c r="H371" s="158"/>
      <c r="I371" s="208"/>
      <c r="J371" s="162"/>
      <c r="K371" s="209" t="str">
        <f t="shared" si="5"/>
        <v/>
      </c>
      <c r="L371" s="210"/>
    </row>
    <row r="372" spans="1:12" s="211" customFormat="1" ht="38.25" x14ac:dyDescent="0.2">
      <c r="A372" s="157" t="s">
        <v>493</v>
      </c>
      <c r="B372" s="158" t="s">
        <v>504</v>
      </c>
      <c r="C372" s="158" t="s">
        <v>504</v>
      </c>
      <c r="D372" s="158" t="s">
        <v>11</v>
      </c>
      <c r="E372" s="158" t="s">
        <v>906</v>
      </c>
      <c r="F372" s="158" t="s">
        <v>382</v>
      </c>
      <c r="G372" s="158" t="s">
        <v>544</v>
      </c>
      <c r="H372" s="158"/>
      <c r="I372" s="208"/>
      <c r="J372" s="164"/>
      <c r="K372" s="209" t="str">
        <f t="shared" si="5"/>
        <v/>
      </c>
      <c r="L372" s="210"/>
    </row>
    <row r="373" spans="1:12" s="211" customFormat="1" ht="38.25" x14ac:dyDescent="0.2">
      <c r="A373" s="157" t="s">
        <v>493</v>
      </c>
      <c r="B373" s="158" t="s">
        <v>504</v>
      </c>
      <c r="C373" s="158" t="s">
        <v>504</v>
      </c>
      <c r="D373" s="158" t="s">
        <v>11</v>
      </c>
      <c r="E373" s="158" t="s">
        <v>907</v>
      </c>
      <c r="F373" s="158" t="s">
        <v>383</v>
      </c>
      <c r="G373" s="158" t="s">
        <v>544</v>
      </c>
      <c r="H373" s="158"/>
      <c r="I373" s="208"/>
      <c r="J373" s="164"/>
      <c r="K373" s="209" t="str">
        <f t="shared" si="5"/>
        <v/>
      </c>
      <c r="L373" s="210"/>
    </row>
    <row r="374" spans="1:12" s="211" customFormat="1" ht="38.25" x14ac:dyDescent="0.2">
      <c r="A374" s="157" t="s">
        <v>493</v>
      </c>
      <c r="B374" s="158" t="s">
        <v>504</v>
      </c>
      <c r="C374" s="158" t="s">
        <v>504</v>
      </c>
      <c r="D374" s="158" t="s">
        <v>38</v>
      </c>
      <c r="E374" s="158" t="s">
        <v>908</v>
      </c>
      <c r="F374" s="158" t="s">
        <v>384</v>
      </c>
      <c r="G374" s="158" t="s">
        <v>544</v>
      </c>
      <c r="H374" s="158"/>
      <c r="I374" s="208"/>
      <c r="J374" s="166"/>
      <c r="K374" s="209" t="str">
        <f t="shared" si="5"/>
        <v/>
      </c>
      <c r="L374" s="210"/>
    </row>
    <row r="375" spans="1:12" s="211" customFormat="1" ht="51" x14ac:dyDescent="0.2">
      <c r="A375" s="157" t="s">
        <v>493</v>
      </c>
      <c r="B375" s="158" t="s">
        <v>504</v>
      </c>
      <c r="C375" s="158" t="s">
        <v>504</v>
      </c>
      <c r="D375" s="158" t="s">
        <v>38</v>
      </c>
      <c r="E375" s="158" t="s">
        <v>909</v>
      </c>
      <c r="F375" s="158" t="s">
        <v>385</v>
      </c>
      <c r="G375" s="158" t="s">
        <v>544</v>
      </c>
      <c r="H375" s="158"/>
      <c r="I375" s="208"/>
      <c r="J375" s="167"/>
      <c r="K375" s="209" t="str">
        <f t="shared" si="5"/>
        <v/>
      </c>
      <c r="L375" s="210"/>
    </row>
    <row r="376" spans="1:12" s="211" customFormat="1" ht="63.75" x14ac:dyDescent="0.2">
      <c r="A376" s="157" t="s">
        <v>493</v>
      </c>
      <c r="B376" s="158" t="s">
        <v>504</v>
      </c>
      <c r="C376" s="158" t="s">
        <v>504</v>
      </c>
      <c r="D376" s="158" t="s">
        <v>39</v>
      </c>
      <c r="E376" s="158" t="s">
        <v>910</v>
      </c>
      <c r="F376" s="158" t="s">
        <v>386</v>
      </c>
      <c r="G376" s="158" t="s">
        <v>544</v>
      </c>
      <c r="H376" s="158"/>
      <c r="I376" s="208"/>
      <c r="J376" s="167"/>
      <c r="K376" s="209" t="str">
        <f t="shared" si="5"/>
        <v/>
      </c>
      <c r="L376" s="210"/>
    </row>
    <row r="377" spans="1:12" s="211" customFormat="1" ht="38.25" x14ac:dyDescent="0.2">
      <c r="A377" s="157" t="s">
        <v>493</v>
      </c>
      <c r="B377" s="158" t="s">
        <v>504</v>
      </c>
      <c r="C377" s="158" t="s">
        <v>504</v>
      </c>
      <c r="D377" s="158" t="s">
        <v>39</v>
      </c>
      <c r="E377" s="158" t="s">
        <v>911</v>
      </c>
      <c r="F377" s="158" t="s">
        <v>387</v>
      </c>
      <c r="G377" s="158" t="s">
        <v>544</v>
      </c>
      <c r="H377" s="158"/>
      <c r="I377" s="208"/>
      <c r="J377" s="167"/>
      <c r="K377" s="209" t="str">
        <f t="shared" si="5"/>
        <v/>
      </c>
      <c r="L377" s="210"/>
    </row>
    <row r="378" spans="1:12" s="211" customFormat="1" ht="178.5" collapsed="1" x14ac:dyDescent="0.2">
      <c r="A378" s="157" t="s">
        <v>493</v>
      </c>
      <c r="B378" s="158" t="s">
        <v>505</v>
      </c>
      <c r="C378" s="158" t="s">
        <v>529</v>
      </c>
      <c r="D378" s="158" t="s">
        <v>10</v>
      </c>
      <c r="E378" s="158" t="s">
        <v>912</v>
      </c>
      <c r="F378" s="158" t="s">
        <v>388</v>
      </c>
      <c r="G378" s="158" t="s">
        <v>1122</v>
      </c>
      <c r="H378" s="158"/>
      <c r="I378" s="208"/>
      <c r="J378" s="160"/>
      <c r="K378" s="209" t="str">
        <f t="shared" si="5"/>
        <v/>
      </c>
      <c r="L378" s="210"/>
    </row>
    <row r="379" spans="1:12" s="211" customFormat="1" ht="306" x14ac:dyDescent="0.2">
      <c r="A379" s="157" t="s">
        <v>493</v>
      </c>
      <c r="B379" s="158" t="s">
        <v>505</v>
      </c>
      <c r="C379" s="158" t="s">
        <v>529</v>
      </c>
      <c r="D379" s="158" t="s">
        <v>10</v>
      </c>
      <c r="E379" s="158" t="s">
        <v>913</v>
      </c>
      <c r="F379" s="158" t="s">
        <v>390</v>
      </c>
      <c r="G379" s="158" t="s">
        <v>1123</v>
      </c>
      <c r="H379" s="158" t="s">
        <v>1195</v>
      </c>
      <c r="I379" s="208"/>
      <c r="J379" s="160"/>
      <c r="K379" s="209" t="str">
        <f t="shared" si="5"/>
        <v/>
      </c>
      <c r="L379" s="210"/>
    </row>
    <row r="380" spans="1:12" s="211" customFormat="1" ht="191.25" x14ac:dyDescent="0.2">
      <c r="A380" s="157" t="s">
        <v>493</v>
      </c>
      <c r="B380" s="158" t="s">
        <v>505</v>
      </c>
      <c r="C380" s="158" t="s">
        <v>529</v>
      </c>
      <c r="D380" s="158" t="s">
        <v>10</v>
      </c>
      <c r="E380" s="158" t="s">
        <v>914</v>
      </c>
      <c r="F380" s="158" t="s">
        <v>389</v>
      </c>
      <c r="G380" s="158" t="s">
        <v>1124</v>
      </c>
      <c r="H380" s="158"/>
      <c r="I380" s="208"/>
      <c r="J380" s="160"/>
      <c r="K380" s="209" t="str">
        <f t="shared" si="5"/>
        <v/>
      </c>
      <c r="L380" s="210"/>
    </row>
    <row r="381" spans="1:12" s="211" customFormat="1" ht="38.25" x14ac:dyDescent="0.2">
      <c r="A381" s="157" t="s">
        <v>493</v>
      </c>
      <c r="B381" s="158" t="s">
        <v>505</v>
      </c>
      <c r="C381" s="158" t="s">
        <v>529</v>
      </c>
      <c r="D381" s="158" t="s">
        <v>37</v>
      </c>
      <c r="E381" s="158" t="s">
        <v>915</v>
      </c>
      <c r="F381" s="158" t="s">
        <v>391</v>
      </c>
      <c r="G381" s="158" t="s">
        <v>544</v>
      </c>
      <c r="H381" s="158"/>
      <c r="I381" s="208"/>
      <c r="J381" s="160"/>
      <c r="K381" s="209" t="str">
        <f t="shared" si="5"/>
        <v/>
      </c>
      <c r="L381" s="210"/>
    </row>
    <row r="382" spans="1:12" s="211" customFormat="1" ht="76.5" x14ac:dyDescent="0.2">
      <c r="A382" s="157" t="s">
        <v>493</v>
      </c>
      <c r="B382" s="158" t="s">
        <v>505</v>
      </c>
      <c r="C382" s="158" t="s">
        <v>529</v>
      </c>
      <c r="D382" s="158" t="s">
        <v>37</v>
      </c>
      <c r="E382" s="158" t="s">
        <v>916</v>
      </c>
      <c r="F382" s="158" t="s">
        <v>392</v>
      </c>
      <c r="G382" s="158" t="s">
        <v>544</v>
      </c>
      <c r="H382" s="158"/>
      <c r="I382" s="208"/>
      <c r="J382" s="160"/>
      <c r="K382" s="209" t="str">
        <f t="shared" si="5"/>
        <v/>
      </c>
      <c r="L382" s="210"/>
    </row>
    <row r="383" spans="1:12" s="211" customFormat="1" ht="51" x14ac:dyDescent="0.2">
      <c r="A383" s="157" t="s">
        <v>493</v>
      </c>
      <c r="B383" s="158" t="s">
        <v>505</v>
      </c>
      <c r="C383" s="158" t="s">
        <v>529</v>
      </c>
      <c r="D383" s="158" t="s">
        <v>11</v>
      </c>
      <c r="E383" s="158" t="s">
        <v>917</v>
      </c>
      <c r="F383" s="158" t="s">
        <v>393</v>
      </c>
      <c r="G383" s="158" t="s">
        <v>544</v>
      </c>
      <c r="H383" s="158"/>
      <c r="I383" s="208"/>
      <c r="J383" s="160"/>
      <c r="K383" s="209" t="str">
        <f t="shared" si="5"/>
        <v/>
      </c>
      <c r="L383" s="210"/>
    </row>
    <row r="384" spans="1:12" s="211" customFormat="1" ht="38.25" x14ac:dyDescent="0.2">
      <c r="A384" s="157" t="s">
        <v>493</v>
      </c>
      <c r="B384" s="158" t="s">
        <v>505</v>
      </c>
      <c r="C384" s="158" t="s">
        <v>529</v>
      </c>
      <c r="D384" s="158" t="s">
        <v>11</v>
      </c>
      <c r="E384" s="158" t="s">
        <v>918</v>
      </c>
      <c r="F384" s="158" t="s">
        <v>394</v>
      </c>
      <c r="G384" s="158" t="s">
        <v>544</v>
      </c>
      <c r="H384" s="158"/>
      <c r="I384" s="208"/>
      <c r="J384" s="164"/>
      <c r="K384" s="209" t="str">
        <f t="shared" si="5"/>
        <v/>
      </c>
      <c r="L384" s="210"/>
    </row>
    <row r="385" spans="1:12" s="211" customFormat="1" ht="38.25" x14ac:dyDescent="0.2">
      <c r="A385" s="157" t="s">
        <v>493</v>
      </c>
      <c r="B385" s="158" t="s">
        <v>505</v>
      </c>
      <c r="C385" s="158" t="s">
        <v>529</v>
      </c>
      <c r="D385" s="158" t="s">
        <v>38</v>
      </c>
      <c r="E385" s="158" t="s">
        <v>919</v>
      </c>
      <c r="F385" s="158" t="s">
        <v>395</v>
      </c>
      <c r="G385" s="158" t="s">
        <v>544</v>
      </c>
      <c r="H385" s="158"/>
      <c r="I385" s="208"/>
      <c r="J385" s="160"/>
      <c r="K385" s="209" t="str">
        <f t="shared" si="5"/>
        <v/>
      </c>
      <c r="L385" s="210"/>
    </row>
    <row r="386" spans="1:12" s="211" customFormat="1" ht="38.25" x14ac:dyDescent="0.2">
      <c r="A386" s="157" t="s">
        <v>493</v>
      </c>
      <c r="B386" s="158" t="s">
        <v>505</v>
      </c>
      <c r="C386" s="158" t="s">
        <v>529</v>
      </c>
      <c r="D386" s="158" t="s">
        <v>38</v>
      </c>
      <c r="E386" s="158" t="s">
        <v>920</v>
      </c>
      <c r="F386" s="158" t="s">
        <v>396</v>
      </c>
      <c r="G386" s="158" t="s">
        <v>544</v>
      </c>
      <c r="H386" s="158"/>
      <c r="I386" s="208"/>
      <c r="J386" s="160"/>
      <c r="K386" s="209" t="str">
        <f t="shared" si="5"/>
        <v/>
      </c>
      <c r="L386" s="210"/>
    </row>
    <row r="387" spans="1:12" s="211" customFormat="1" ht="51" x14ac:dyDescent="0.2">
      <c r="A387" s="157" t="s">
        <v>493</v>
      </c>
      <c r="B387" s="158" t="s">
        <v>505</v>
      </c>
      <c r="C387" s="158" t="s">
        <v>529</v>
      </c>
      <c r="D387" s="158" t="s">
        <v>39</v>
      </c>
      <c r="E387" s="158" t="s">
        <v>921</v>
      </c>
      <c r="F387" s="158" t="s">
        <v>397</v>
      </c>
      <c r="G387" s="158" t="s">
        <v>544</v>
      </c>
      <c r="H387" s="158"/>
      <c r="I387" s="208"/>
      <c r="J387" s="160"/>
      <c r="K387" s="209" t="str">
        <f t="shared" ref="K387:K450" si="6">IF(I387="Yes [CC]","CC -&gt;&gt;","")</f>
        <v/>
      </c>
      <c r="L387" s="210"/>
    </row>
    <row r="388" spans="1:12" s="211" customFormat="1" ht="63.75" x14ac:dyDescent="0.2">
      <c r="A388" s="157" t="s">
        <v>493</v>
      </c>
      <c r="B388" s="158" t="s">
        <v>505</v>
      </c>
      <c r="C388" s="158" t="s">
        <v>529</v>
      </c>
      <c r="D388" s="158" t="s">
        <v>39</v>
      </c>
      <c r="E388" s="158" t="s">
        <v>922</v>
      </c>
      <c r="F388" s="158" t="s">
        <v>398</v>
      </c>
      <c r="G388" s="158" t="s">
        <v>544</v>
      </c>
      <c r="H388" s="158"/>
      <c r="I388" s="208"/>
      <c r="J388" s="160"/>
      <c r="K388" s="209" t="str">
        <f t="shared" si="6"/>
        <v/>
      </c>
      <c r="L388" s="210"/>
    </row>
    <row r="389" spans="1:12" s="211" customFormat="1" ht="293.25" collapsed="1" x14ac:dyDescent="0.2">
      <c r="A389" s="157" t="s">
        <v>493</v>
      </c>
      <c r="B389" s="158" t="s">
        <v>505</v>
      </c>
      <c r="C389" s="158" t="s">
        <v>530</v>
      </c>
      <c r="D389" s="158" t="s">
        <v>10</v>
      </c>
      <c r="E389" s="158" t="s">
        <v>923</v>
      </c>
      <c r="F389" s="158" t="s">
        <v>399</v>
      </c>
      <c r="G389" s="158" t="s">
        <v>1125</v>
      </c>
      <c r="H389" s="158" t="s">
        <v>1225</v>
      </c>
      <c r="I389" s="208"/>
      <c r="J389" s="160"/>
      <c r="K389" s="209" t="str">
        <f t="shared" si="6"/>
        <v/>
      </c>
      <c r="L389" s="210"/>
    </row>
    <row r="390" spans="1:12" s="211" customFormat="1" ht="114.75" x14ac:dyDescent="0.2">
      <c r="A390" s="157" t="s">
        <v>493</v>
      </c>
      <c r="B390" s="158" t="s">
        <v>505</v>
      </c>
      <c r="C390" s="158" t="s">
        <v>530</v>
      </c>
      <c r="D390" s="158" t="s">
        <v>10</v>
      </c>
      <c r="E390" s="158" t="s">
        <v>924</v>
      </c>
      <c r="F390" s="158" t="s">
        <v>400</v>
      </c>
      <c r="G390" s="158" t="s">
        <v>1126</v>
      </c>
      <c r="H390" s="158" t="s">
        <v>1203</v>
      </c>
      <c r="I390" s="208"/>
      <c r="J390" s="160"/>
      <c r="K390" s="209" t="str">
        <f t="shared" si="6"/>
        <v/>
      </c>
      <c r="L390" s="210"/>
    </row>
    <row r="391" spans="1:12" s="211" customFormat="1" ht="242.25" x14ac:dyDescent="0.2">
      <c r="A391" s="157" t="s">
        <v>493</v>
      </c>
      <c r="B391" s="158" t="s">
        <v>505</v>
      </c>
      <c r="C391" s="158" t="s">
        <v>530</v>
      </c>
      <c r="D391" s="158" t="s">
        <v>10</v>
      </c>
      <c r="E391" s="158" t="s">
        <v>925</v>
      </c>
      <c r="F391" s="158" t="s">
        <v>401</v>
      </c>
      <c r="G391" s="158" t="s">
        <v>1127</v>
      </c>
      <c r="H391" s="158"/>
      <c r="I391" s="208"/>
      <c r="J391" s="160"/>
      <c r="K391" s="209" t="str">
        <f t="shared" si="6"/>
        <v/>
      </c>
      <c r="L391" s="210"/>
    </row>
    <row r="392" spans="1:12" s="211" customFormat="1" ht="165.75" x14ac:dyDescent="0.2">
      <c r="A392" s="157" t="s">
        <v>493</v>
      </c>
      <c r="B392" s="158" t="s">
        <v>505</v>
      </c>
      <c r="C392" s="158" t="s">
        <v>530</v>
      </c>
      <c r="D392" s="158" t="s">
        <v>10</v>
      </c>
      <c r="E392" s="158" t="s">
        <v>926</v>
      </c>
      <c r="F392" s="158" t="s">
        <v>402</v>
      </c>
      <c r="G392" s="158" t="s">
        <v>1128</v>
      </c>
      <c r="H392" s="158"/>
      <c r="I392" s="208"/>
      <c r="J392" s="160"/>
      <c r="K392" s="209" t="str">
        <f t="shared" si="6"/>
        <v/>
      </c>
      <c r="L392" s="210"/>
    </row>
    <row r="393" spans="1:12" s="211" customFormat="1" ht="153" x14ac:dyDescent="0.2">
      <c r="A393" s="157" t="s">
        <v>493</v>
      </c>
      <c r="B393" s="158" t="s">
        <v>505</v>
      </c>
      <c r="C393" s="158" t="s">
        <v>530</v>
      </c>
      <c r="D393" s="158" t="s">
        <v>10</v>
      </c>
      <c r="E393" s="158" t="s">
        <v>927</v>
      </c>
      <c r="F393" s="158" t="s">
        <v>403</v>
      </c>
      <c r="G393" s="158" t="s">
        <v>1129</v>
      </c>
      <c r="H393" s="158" t="s">
        <v>1203</v>
      </c>
      <c r="I393" s="208"/>
      <c r="J393" s="160"/>
      <c r="K393" s="209" t="str">
        <f t="shared" si="6"/>
        <v/>
      </c>
      <c r="L393" s="210"/>
    </row>
    <row r="394" spans="1:12" s="211" customFormat="1" ht="114.75" x14ac:dyDescent="0.2">
      <c r="A394" s="157" t="s">
        <v>493</v>
      </c>
      <c r="B394" s="158" t="s">
        <v>505</v>
      </c>
      <c r="C394" s="158" t="s">
        <v>530</v>
      </c>
      <c r="D394" s="158" t="s">
        <v>10</v>
      </c>
      <c r="E394" s="158" t="s">
        <v>928</v>
      </c>
      <c r="F394" s="158" t="s">
        <v>404</v>
      </c>
      <c r="G394" s="158" t="s">
        <v>1130</v>
      </c>
      <c r="H394" s="158"/>
      <c r="I394" s="208"/>
      <c r="J394" s="160"/>
      <c r="K394" s="209" t="str">
        <f t="shared" si="6"/>
        <v/>
      </c>
      <c r="L394" s="210"/>
    </row>
    <row r="395" spans="1:12" s="211" customFormat="1" ht="51" x14ac:dyDescent="0.2">
      <c r="A395" s="157" t="s">
        <v>493</v>
      </c>
      <c r="B395" s="158" t="s">
        <v>505</v>
      </c>
      <c r="C395" s="158" t="s">
        <v>530</v>
      </c>
      <c r="D395" s="158" t="s">
        <v>37</v>
      </c>
      <c r="E395" s="158" t="s">
        <v>929</v>
      </c>
      <c r="F395" s="158" t="s">
        <v>407</v>
      </c>
      <c r="G395" s="158" t="s">
        <v>544</v>
      </c>
      <c r="H395" s="158"/>
      <c r="I395" s="208"/>
      <c r="J395" s="167"/>
      <c r="K395" s="209" t="str">
        <f t="shared" si="6"/>
        <v/>
      </c>
      <c r="L395" s="210"/>
    </row>
    <row r="396" spans="1:12" s="211" customFormat="1" ht="178.5" x14ac:dyDescent="0.2">
      <c r="A396" s="157" t="s">
        <v>493</v>
      </c>
      <c r="B396" s="158" t="s">
        <v>505</v>
      </c>
      <c r="C396" s="158" t="s">
        <v>530</v>
      </c>
      <c r="D396" s="158" t="s">
        <v>37</v>
      </c>
      <c r="E396" s="158" t="s">
        <v>930</v>
      </c>
      <c r="F396" s="158" t="s">
        <v>405</v>
      </c>
      <c r="G396" s="158" t="s">
        <v>544</v>
      </c>
      <c r="H396" s="158" t="s">
        <v>1192</v>
      </c>
      <c r="I396" s="208"/>
      <c r="J396" s="167"/>
      <c r="K396" s="209" t="str">
        <f t="shared" si="6"/>
        <v/>
      </c>
      <c r="L396" s="210"/>
    </row>
    <row r="397" spans="1:12" s="211" customFormat="1" ht="38.25" x14ac:dyDescent="0.2">
      <c r="A397" s="157" t="s">
        <v>493</v>
      </c>
      <c r="B397" s="158" t="s">
        <v>505</v>
      </c>
      <c r="C397" s="158" t="s">
        <v>530</v>
      </c>
      <c r="D397" s="158" t="s">
        <v>37</v>
      </c>
      <c r="E397" s="158" t="s">
        <v>931</v>
      </c>
      <c r="F397" s="158" t="s">
        <v>406</v>
      </c>
      <c r="G397" s="158" t="s">
        <v>544</v>
      </c>
      <c r="H397" s="158"/>
      <c r="I397" s="208"/>
      <c r="J397" s="167"/>
      <c r="K397" s="209" t="str">
        <f t="shared" si="6"/>
        <v/>
      </c>
      <c r="L397" s="210"/>
    </row>
    <row r="398" spans="1:12" s="211" customFormat="1" ht="38.25" x14ac:dyDescent="0.2">
      <c r="A398" s="157" t="s">
        <v>493</v>
      </c>
      <c r="B398" s="158" t="s">
        <v>505</v>
      </c>
      <c r="C398" s="158" t="s">
        <v>530</v>
      </c>
      <c r="D398" s="158" t="s">
        <v>11</v>
      </c>
      <c r="E398" s="158" t="s">
        <v>932</v>
      </c>
      <c r="F398" s="158" t="s">
        <v>30</v>
      </c>
      <c r="G398" s="158" t="s">
        <v>544</v>
      </c>
      <c r="H398" s="158"/>
      <c r="I398" s="208"/>
      <c r="J398" s="166"/>
      <c r="K398" s="209" t="str">
        <f t="shared" si="6"/>
        <v/>
      </c>
      <c r="L398" s="210"/>
    </row>
    <row r="399" spans="1:12" s="211" customFormat="1" ht="38.25" x14ac:dyDescent="0.2">
      <c r="A399" s="157" t="s">
        <v>493</v>
      </c>
      <c r="B399" s="158" t="s">
        <v>505</v>
      </c>
      <c r="C399" s="158" t="s">
        <v>530</v>
      </c>
      <c r="D399" s="158" t="s">
        <v>38</v>
      </c>
      <c r="E399" s="158" t="s">
        <v>933</v>
      </c>
      <c r="F399" s="158" t="s">
        <v>408</v>
      </c>
      <c r="G399" s="158" t="s">
        <v>544</v>
      </c>
      <c r="H399" s="158"/>
      <c r="I399" s="208"/>
      <c r="J399" s="164"/>
      <c r="K399" s="209" t="str">
        <f t="shared" si="6"/>
        <v/>
      </c>
      <c r="L399" s="210"/>
    </row>
    <row r="400" spans="1:12" s="211" customFormat="1" ht="38.25" x14ac:dyDescent="0.2">
      <c r="A400" s="157" t="s">
        <v>493</v>
      </c>
      <c r="B400" s="158" t="s">
        <v>505</v>
      </c>
      <c r="C400" s="158" t="s">
        <v>530</v>
      </c>
      <c r="D400" s="158" t="s">
        <v>38</v>
      </c>
      <c r="E400" s="158" t="s">
        <v>934</v>
      </c>
      <c r="F400" s="158" t="s">
        <v>409</v>
      </c>
      <c r="G400" s="158" t="s">
        <v>544</v>
      </c>
      <c r="H400" s="158"/>
      <c r="I400" s="208"/>
      <c r="J400" s="164"/>
      <c r="K400" s="209" t="str">
        <f t="shared" si="6"/>
        <v/>
      </c>
      <c r="L400" s="210"/>
    </row>
    <row r="401" spans="1:12" s="211" customFormat="1" ht="51" x14ac:dyDescent="0.2">
      <c r="A401" s="157" t="s">
        <v>493</v>
      </c>
      <c r="B401" s="158" t="s">
        <v>505</v>
      </c>
      <c r="C401" s="158" t="s">
        <v>530</v>
      </c>
      <c r="D401" s="158" t="s">
        <v>39</v>
      </c>
      <c r="E401" s="158" t="s">
        <v>935</v>
      </c>
      <c r="F401" s="158" t="s">
        <v>31</v>
      </c>
      <c r="G401" s="158" t="s">
        <v>544</v>
      </c>
      <c r="H401" s="158"/>
      <c r="I401" s="208"/>
      <c r="J401" s="166"/>
      <c r="K401" s="209" t="str">
        <f t="shared" si="6"/>
        <v/>
      </c>
      <c r="L401" s="210"/>
    </row>
    <row r="402" spans="1:12" s="211" customFormat="1" ht="114.75" collapsed="1" x14ac:dyDescent="0.2">
      <c r="A402" s="157" t="s">
        <v>493</v>
      </c>
      <c r="B402" s="158" t="s">
        <v>505</v>
      </c>
      <c r="C402" s="158" t="s">
        <v>531</v>
      </c>
      <c r="D402" s="158" t="s">
        <v>10</v>
      </c>
      <c r="E402" s="158" t="s">
        <v>936</v>
      </c>
      <c r="F402" s="158" t="s">
        <v>410</v>
      </c>
      <c r="G402" s="158" t="s">
        <v>1131</v>
      </c>
      <c r="H402" s="158"/>
      <c r="I402" s="208"/>
      <c r="J402" s="160"/>
      <c r="K402" s="209" t="str">
        <f t="shared" si="6"/>
        <v/>
      </c>
      <c r="L402" s="210"/>
    </row>
    <row r="403" spans="1:12" s="211" customFormat="1" ht="255" x14ac:dyDescent="0.2">
      <c r="A403" s="157" t="s">
        <v>493</v>
      </c>
      <c r="B403" s="158" t="s">
        <v>505</v>
      </c>
      <c r="C403" s="158" t="s">
        <v>531</v>
      </c>
      <c r="D403" s="158" t="s">
        <v>10</v>
      </c>
      <c r="E403" s="158" t="s">
        <v>937</v>
      </c>
      <c r="F403" s="158" t="s">
        <v>411</v>
      </c>
      <c r="G403" s="158" t="s">
        <v>1132</v>
      </c>
      <c r="H403" s="158"/>
      <c r="I403" s="208"/>
      <c r="J403" s="160"/>
      <c r="K403" s="209" t="str">
        <f t="shared" si="6"/>
        <v/>
      </c>
      <c r="L403" s="210"/>
    </row>
    <row r="404" spans="1:12" s="211" customFormat="1" ht="216.75" x14ac:dyDescent="0.2">
      <c r="A404" s="157" t="s">
        <v>493</v>
      </c>
      <c r="B404" s="158" t="s">
        <v>505</v>
      </c>
      <c r="C404" s="158" t="s">
        <v>531</v>
      </c>
      <c r="D404" s="158" t="s">
        <v>10</v>
      </c>
      <c r="E404" s="158" t="s">
        <v>938</v>
      </c>
      <c r="F404" s="158" t="s">
        <v>412</v>
      </c>
      <c r="G404" s="158" t="s">
        <v>1133</v>
      </c>
      <c r="H404" s="158"/>
      <c r="I404" s="208"/>
      <c r="J404" s="161"/>
      <c r="K404" s="209" t="str">
        <f t="shared" si="6"/>
        <v/>
      </c>
      <c r="L404" s="210"/>
    </row>
    <row r="405" spans="1:12" s="211" customFormat="1" ht="51" x14ac:dyDescent="0.2">
      <c r="A405" s="157" t="s">
        <v>493</v>
      </c>
      <c r="B405" s="158" t="s">
        <v>505</v>
      </c>
      <c r="C405" s="158" t="s">
        <v>531</v>
      </c>
      <c r="D405" s="158" t="s">
        <v>37</v>
      </c>
      <c r="E405" s="158" t="s">
        <v>939</v>
      </c>
      <c r="F405" s="158" t="s">
        <v>413</v>
      </c>
      <c r="G405" s="158" t="s">
        <v>544</v>
      </c>
      <c r="H405" s="158"/>
      <c r="I405" s="208"/>
      <c r="J405" s="167"/>
      <c r="K405" s="209" t="str">
        <f t="shared" si="6"/>
        <v/>
      </c>
      <c r="L405" s="210"/>
    </row>
    <row r="406" spans="1:12" s="211" customFormat="1" ht="38.25" x14ac:dyDescent="0.2">
      <c r="A406" s="157" t="s">
        <v>493</v>
      </c>
      <c r="B406" s="158" t="s">
        <v>505</v>
      </c>
      <c r="C406" s="158" t="s">
        <v>531</v>
      </c>
      <c r="D406" s="158" t="s">
        <v>37</v>
      </c>
      <c r="E406" s="158" t="s">
        <v>940</v>
      </c>
      <c r="F406" s="158" t="s">
        <v>414</v>
      </c>
      <c r="G406" s="158" t="s">
        <v>544</v>
      </c>
      <c r="H406" s="158"/>
      <c r="I406" s="208"/>
      <c r="J406" s="167"/>
      <c r="K406" s="209" t="str">
        <f t="shared" si="6"/>
        <v/>
      </c>
      <c r="L406" s="210"/>
    </row>
    <row r="407" spans="1:12" s="211" customFormat="1" ht="38.25" x14ac:dyDescent="0.2">
      <c r="A407" s="157" t="s">
        <v>493</v>
      </c>
      <c r="B407" s="158" t="s">
        <v>505</v>
      </c>
      <c r="C407" s="158" t="s">
        <v>531</v>
      </c>
      <c r="D407" s="158" t="s">
        <v>37</v>
      </c>
      <c r="E407" s="158" t="s">
        <v>941</v>
      </c>
      <c r="F407" s="158" t="s">
        <v>415</v>
      </c>
      <c r="G407" s="158" t="s">
        <v>544</v>
      </c>
      <c r="H407" s="158"/>
      <c r="I407" s="208"/>
      <c r="J407" s="166"/>
      <c r="K407" s="209" t="str">
        <f t="shared" si="6"/>
        <v/>
      </c>
      <c r="L407" s="210"/>
    </row>
    <row r="408" spans="1:12" s="211" customFormat="1" ht="51" x14ac:dyDescent="0.2">
      <c r="A408" s="157" t="s">
        <v>493</v>
      </c>
      <c r="B408" s="158" t="s">
        <v>505</v>
      </c>
      <c r="C408" s="158" t="s">
        <v>531</v>
      </c>
      <c r="D408" s="158" t="s">
        <v>37</v>
      </c>
      <c r="E408" s="158" t="s">
        <v>942</v>
      </c>
      <c r="F408" s="158" t="s">
        <v>416</v>
      </c>
      <c r="G408" s="158" t="s">
        <v>544</v>
      </c>
      <c r="H408" s="158"/>
      <c r="I408" s="208"/>
      <c r="J408" s="166"/>
      <c r="K408" s="209" t="str">
        <f t="shared" si="6"/>
        <v/>
      </c>
      <c r="L408" s="210"/>
    </row>
    <row r="409" spans="1:12" s="211" customFormat="1" ht="114.75" x14ac:dyDescent="0.2">
      <c r="A409" s="157" t="s">
        <v>493</v>
      </c>
      <c r="B409" s="158" t="s">
        <v>505</v>
      </c>
      <c r="C409" s="158" t="s">
        <v>531</v>
      </c>
      <c r="D409" s="158" t="s">
        <v>11</v>
      </c>
      <c r="E409" s="158" t="s">
        <v>943</v>
      </c>
      <c r="F409" s="158" t="s">
        <v>417</v>
      </c>
      <c r="G409" s="158" t="s">
        <v>544</v>
      </c>
      <c r="H409" s="158" t="s">
        <v>1263</v>
      </c>
      <c r="I409" s="208"/>
      <c r="J409" s="166"/>
      <c r="K409" s="209" t="str">
        <f t="shared" si="6"/>
        <v/>
      </c>
      <c r="L409" s="210"/>
    </row>
    <row r="410" spans="1:12" s="211" customFormat="1" ht="38.25" x14ac:dyDescent="0.2">
      <c r="A410" s="157" t="s">
        <v>493</v>
      </c>
      <c r="B410" s="158" t="s">
        <v>505</v>
      </c>
      <c r="C410" s="158" t="s">
        <v>531</v>
      </c>
      <c r="D410" s="158" t="s">
        <v>11</v>
      </c>
      <c r="E410" s="158" t="s">
        <v>944</v>
      </c>
      <c r="F410" s="158" t="s">
        <v>418</v>
      </c>
      <c r="G410" s="158" t="s">
        <v>544</v>
      </c>
      <c r="H410" s="158"/>
      <c r="I410" s="208"/>
      <c r="J410" s="166"/>
      <c r="K410" s="209" t="str">
        <f t="shared" si="6"/>
        <v/>
      </c>
      <c r="L410" s="210"/>
    </row>
    <row r="411" spans="1:12" s="211" customFormat="1" ht="51" x14ac:dyDescent="0.2">
      <c r="A411" s="157" t="s">
        <v>493</v>
      </c>
      <c r="B411" s="158" t="s">
        <v>505</v>
      </c>
      <c r="C411" s="158" t="s">
        <v>531</v>
      </c>
      <c r="D411" s="158" t="s">
        <v>38</v>
      </c>
      <c r="E411" s="158" t="s">
        <v>945</v>
      </c>
      <c r="F411" s="158" t="s">
        <v>32</v>
      </c>
      <c r="G411" s="158" t="s">
        <v>544</v>
      </c>
      <c r="H411" s="158"/>
      <c r="I411" s="208"/>
      <c r="J411" s="166"/>
      <c r="K411" s="209" t="str">
        <f t="shared" si="6"/>
        <v/>
      </c>
      <c r="L411" s="210"/>
    </row>
    <row r="412" spans="1:12" s="211" customFormat="1" ht="51" x14ac:dyDescent="0.2">
      <c r="A412" s="157" t="s">
        <v>493</v>
      </c>
      <c r="B412" s="158" t="s">
        <v>505</v>
      </c>
      <c r="C412" s="158" t="s">
        <v>531</v>
      </c>
      <c r="D412" s="158" t="s">
        <v>39</v>
      </c>
      <c r="E412" s="158" t="s">
        <v>946</v>
      </c>
      <c r="F412" s="158" t="s">
        <v>33</v>
      </c>
      <c r="G412" s="158" t="s">
        <v>544</v>
      </c>
      <c r="H412" s="158"/>
      <c r="I412" s="208"/>
      <c r="J412" s="166"/>
      <c r="K412" s="209" t="str">
        <f t="shared" si="6"/>
        <v/>
      </c>
      <c r="L412" s="210"/>
    </row>
    <row r="413" spans="1:12" s="211" customFormat="1" ht="318.75" collapsed="1" x14ac:dyDescent="0.2">
      <c r="A413" s="157" t="s">
        <v>43</v>
      </c>
      <c r="B413" s="158" t="s">
        <v>506</v>
      </c>
      <c r="C413" s="158" t="s">
        <v>532</v>
      </c>
      <c r="D413" s="158" t="s">
        <v>10</v>
      </c>
      <c r="E413" s="158" t="s">
        <v>947</v>
      </c>
      <c r="F413" s="158" t="s">
        <v>419</v>
      </c>
      <c r="G413" s="158" t="s">
        <v>1134</v>
      </c>
      <c r="H413" s="158" t="s">
        <v>1260</v>
      </c>
      <c r="I413" s="208"/>
      <c r="J413" s="160"/>
      <c r="K413" s="209" t="str">
        <f t="shared" si="6"/>
        <v/>
      </c>
      <c r="L413" s="210"/>
    </row>
    <row r="414" spans="1:12" s="211" customFormat="1" ht="165.75" x14ac:dyDescent="0.2">
      <c r="A414" s="157" t="s">
        <v>43</v>
      </c>
      <c r="B414" s="158" t="s">
        <v>506</v>
      </c>
      <c r="C414" s="158" t="s">
        <v>532</v>
      </c>
      <c r="D414" s="158" t="s">
        <v>10</v>
      </c>
      <c r="E414" s="158" t="s">
        <v>948</v>
      </c>
      <c r="F414" s="158" t="s">
        <v>420</v>
      </c>
      <c r="G414" s="158" t="s">
        <v>1135</v>
      </c>
      <c r="H414" s="158" t="s">
        <v>1272</v>
      </c>
      <c r="I414" s="208"/>
      <c r="J414" s="160"/>
      <c r="K414" s="209" t="str">
        <f t="shared" si="6"/>
        <v/>
      </c>
      <c r="L414" s="210"/>
    </row>
    <row r="415" spans="1:12" s="211" customFormat="1" ht="229.5" x14ac:dyDescent="0.2">
      <c r="A415" s="157" t="s">
        <v>43</v>
      </c>
      <c r="B415" s="158" t="s">
        <v>506</v>
      </c>
      <c r="C415" s="158" t="s">
        <v>532</v>
      </c>
      <c r="D415" s="158" t="s">
        <v>10</v>
      </c>
      <c r="E415" s="158" t="s">
        <v>949</v>
      </c>
      <c r="F415" s="158" t="s">
        <v>421</v>
      </c>
      <c r="G415" s="158" t="s">
        <v>1136</v>
      </c>
      <c r="H415" s="158" t="s">
        <v>1261</v>
      </c>
      <c r="I415" s="208"/>
      <c r="J415" s="160"/>
      <c r="K415" s="209" t="str">
        <f t="shared" si="6"/>
        <v/>
      </c>
      <c r="L415" s="210"/>
    </row>
    <row r="416" spans="1:12" s="211" customFormat="1" ht="153" x14ac:dyDescent="0.2">
      <c r="A416" s="157" t="s">
        <v>43</v>
      </c>
      <c r="B416" s="158" t="s">
        <v>506</v>
      </c>
      <c r="C416" s="158" t="s">
        <v>532</v>
      </c>
      <c r="D416" s="158" t="s">
        <v>10</v>
      </c>
      <c r="E416" s="158" t="s">
        <v>950</v>
      </c>
      <c r="F416" s="158" t="s">
        <v>424</v>
      </c>
      <c r="G416" s="158" t="s">
        <v>1137</v>
      </c>
      <c r="H416" s="158"/>
      <c r="I416" s="208"/>
      <c r="J416" s="160"/>
      <c r="K416" s="209" t="str">
        <f t="shared" si="6"/>
        <v/>
      </c>
      <c r="L416" s="210"/>
    </row>
    <row r="417" spans="1:12" s="211" customFormat="1" ht="178.5" x14ac:dyDescent="0.2">
      <c r="A417" s="157" t="s">
        <v>43</v>
      </c>
      <c r="B417" s="158" t="s">
        <v>506</v>
      </c>
      <c r="C417" s="158" t="s">
        <v>532</v>
      </c>
      <c r="D417" s="158" t="s">
        <v>10</v>
      </c>
      <c r="E417" s="158" t="s">
        <v>951</v>
      </c>
      <c r="F417" s="158" t="s">
        <v>423</v>
      </c>
      <c r="G417" s="158" t="s">
        <v>1138</v>
      </c>
      <c r="H417" s="158" t="s">
        <v>1237</v>
      </c>
      <c r="I417" s="208"/>
      <c r="J417" s="160"/>
      <c r="K417" s="209" t="str">
        <f t="shared" si="6"/>
        <v/>
      </c>
      <c r="L417" s="210"/>
    </row>
    <row r="418" spans="1:12" s="211" customFormat="1" ht="306" x14ac:dyDescent="0.2">
      <c r="A418" s="157" t="s">
        <v>43</v>
      </c>
      <c r="B418" s="158" t="s">
        <v>506</v>
      </c>
      <c r="C418" s="158" t="s">
        <v>532</v>
      </c>
      <c r="D418" s="158" t="s">
        <v>10</v>
      </c>
      <c r="E418" s="158" t="s">
        <v>952</v>
      </c>
      <c r="F418" s="158" t="s">
        <v>422</v>
      </c>
      <c r="G418" s="158" t="s">
        <v>1139</v>
      </c>
      <c r="H418" s="158" t="s">
        <v>1258</v>
      </c>
      <c r="I418" s="208"/>
      <c r="J418" s="160"/>
      <c r="K418" s="209" t="str">
        <f t="shared" si="6"/>
        <v/>
      </c>
      <c r="L418" s="210"/>
    </row>
    <row r="419" spans="1:12" s="211" customFormat="1" ht="51" x14ac:dyDescent="0.2">
      <c r="A419" s="157" t="s">
        <v>43</v>
      </c>
      <c r="B419" s="158" t="s">
        <v>506</v>
      </c>
      <c r="C419" s="158" t="s">
        <v>532</v>
      </c>
      <c r="D419" s="158" t="s">
        <v>37</v>
      </c>
      <c r="E419" s="158" t="s">
        <v>953</v>
      </c>
      <c r="F419" s="158" t="s">
        <v>425</v>
      </c>
      <c r="G419" s="158" t="s">
        <v>544</v>
      </c>
      <c r="H419" s="158" t="s">
        <v>1219</v>
      </c>
      <c r="I419" s="208"/>
      <c r="J419" s="160"/>
      <c r="K419" s="209" t="str">
        <f t="shared" si="6"/>
        <v/>
      </c>
      <c r="L419" s="210"/>
    </row>
    <row r="420" spans="1:12" s="211" customFormat="1" ht="51" x14ac:dyDescent="0.2">
      <c r="A420" s="157" t="s">
        <v>43</v>
      </c>
      <c r="B420" s="158" t="s">
        <v>506</v>
      </c>
      <c r="C420" s="158" t="s">
        <v>532</v>
      </c>
      <c r="D420" s="158" t="s">
        <v>37</v>
      </c>
      <c r="E420" s="158" t="s">
        <v>954</v>
      </c>
      <c r="F420" s="158" t="s">
        <v>426</v>
      </c>
      <c r="G420" s="158" t="s">
        <v>544</v>
      </c>
      <c r="H420" s="158"/>
      <c r="I420" s="208"/>
      <c r="J420" s="160"/>
      <c r="K420" s="209" t="str">
        <f t="shared" si="6"/>
        <v/>
      </c>
      <c r="L420" s="210"/>
    </row>
    <row r="421" spans="1:12" s="211" customFormat="1" ht="89.25" x14ac:dyDescent="0.2">
      <c r="A421" s="157" t="s">
        <v>43</v>
      </c>
      <c r="B421" s="158" t="s">
        <v>506</v>
      </c>
      <c r="C421" s="158" t="s">
        <v>532</v>
      </c>
      <c r="D421" s="158" t="s">
        <v>37</v>
      </c>
      <c r="E421" s="158" t="s">
        <v>955</v>
      </c>
      <c r="F421" s="158" t="s">
        <v>427</v>
      </c>
      <c r="G421" s="158" t="s">
        <v>544</v>
      </c>
      <c r="H421" s="158" t="s">
        <v>1229</v>
      </c>
      <c r="I421" s="208"/>
      <c r="J421" s="160"/>
      <c r="K421" s="209" t="str">
        <f t="shared" si="6"/>
        <v/>
      </c>
      <c r="L421" s="210"/>
    </row>
    <row r="422" spans="1:12" s="211" customFormat="1" ht="51" x14ac:dyDescent="0.2">
      <c r="A422" s="157" t="s">
        <v>43</v>
      </c>
      <c r="B422" s="158" t="s">
        <v>506</v>
      </c>
      <c r="C422" s="158" t="s">
        <v>532</v>
      </c>
      <c r="D422" s="158" t="s">
        <v>37</v>
      </c>
      <c r="E422" s="158" t="s">
        <v>956</v>
      </c>
      <c r="F422" s="158" t="s">
        <v>428</v>
      </c>
      <c r="G422" s="158" t="s">
        <v>544</v>
      </c>
      <c r="H422" s="158"/>
      <c r="I422" s="208"/>
      <c r="J422" s="160"/>
      <c r="K422" s="209" t="str">
        <f t="shared" si="6"/>
        <v/>
      </c>
      <c r="L422" s="210"/>
    </row>
    <row r="423" spans="1:12" s="211" customFormat="1" ht="63.75" x14ac:dyDescent="0.2">
      <c r="A423" s="157" t="s">
        <v>43</v>
      </c>
      <c r="B423" s="158" t="s">
        <v>506</v>
      </c>
      <c r="C423" s="158" t="s">
        <v>532</v>
      </c>
      <c r="D423" s="158" t="s">
        <v>37</v>
      </c>
      <c r="E423" s="158" t="s">
        <v>957</v>
      </c>
      <c r="F423" s="158" t="s">
        <v>429</v>
      </c>
      <c r="G423" s="158" t="s">
        <v>544</v>
      </c>
      <c r="H423" s="158"/>
      <c r="I423" s="208"/>
      <c r="J423" s="160"/>
      <c r="K423" s="209" t="str">
        <f t="shared" si="6"/>
        <v/>
      </c>
      <c r="L423" s="210"/>
    </row>
    <row r="424" spans="1:12" s="211" customFormat="1" ht="89.25" x14ac:dyDescent="0.2">
      <c r="A424" s="157" t="s">
        <v>43</v>
      </c>
      <c r="B424" s="158" t="s">
        <v>506</v>
      </c>
      <c r="C424" s="158" t="s">
        <v>532</v>
      </c>
      <c r="D424" s="158" t="s">
        <v>11</v>
      </c>
      <c r="E424" s="158" t="s">
        <v>958</v>
      </c>
      <c r="F424" s="158" t="s">
        <v>430</v>
      </c>
      <c r="G424" s="158" t="s">
        <v>544</v>
      </c>
      <c r="H424" s="158" t="s">
        <v>1273</v>
      </c>
      <c r="I424" s="208"/>
      <c r="J424" s="160"/>
      <c r="K424" s="209" t="str">
        <f t="shared" si="6"/>
        <v/>
      </c>
      <c r="L424" s="210"/>
    </row>
    <row r="425" spans="1:12" s="211" customFormat="1" ht="63.75" x14ac:dyDescent="0.2">
      <c r="A425" s="157" t="s">
        <v>43</v>
      </c>
      <c r="B425" s="158" t="s">
        <v>506</v>
      </c>
      <c r="C425" s="158" t="s">
        <v>532</v>
      </c>
      <c r="D425" s="158" t="s">
        <v>11</v>
      </c>
      <c r="E425" s="158" t="s">
        <v>959</v>
      </c>
      <c r="F425" s="158" t="s">
        <v>431</v>
      </c>
      <c r="G425" s="158" t="s">
        <v>544</v>
      </c>
      <c r="H425" s="158"/>
      <c r="I425" s="208"/>
      <c r="J425" s="160"/>
      <c r="K425" s="209" t="str">
        <f t="shared" si="6"/>
        <v/>
      </c>
      <c r="L425" s="210"/>
    </row>
    <row r="426" spans="1:12" s="211" customFormat="1" ht="51" x14ac:dyDescent="0.2">
      <c r="A426" s="157" t="s">
        <v>43</v>
      </c>
      <c r="B426" s="158" t="s">
        <v>506</v>
      </c>
      <c r="C426" s="158" t="s">
        <v>532</v>
      </c>
      <c r="D426" s="158" t="s">
        <v>11</v>
      </c>
      <c r="E426" s="158" t="s">
        <v>960</v>
      </c>
      <c r="F426" s="158" t="s">
        <v>432</v>
      </c>
      <c r="G426" s="158" t="s">
        <v>544</v>
      </c>
      <c r="H426" s="158"/>
      <c r="I426" s="208"/>
      <c r="J426" s="160"/>
      <c r="K426" s="209" t="str">
        <f t="shared" si="6"/>
        <v/>
      </c>
      <c r="L426" s="210"/>
    </row>
    <row r="427" spans="1:12" s="211" customFormat="1" ht="331.5" x14ac:dyDescent="0.2">
      <c r="A427" s="157" t="s">
        <v>43</v>
      </c>
      <c r="B427" s="158" t="s">
        <v>506</v>
      </c>
      <c r="C427" s="158" t="s">
        <v>532</v>
      </c>
      <c r="D427" s="158" t="s">
        <v>11</v>
      </c>
      <c r="E427" s="158" t="s">
        <v>961</v>
      </c>
      <c r="F427" s="158" t="s">
        <v>433</v>
      </c>
      <c r="G427" s="158" t="s">
        <v>544</v>
      </c>
      <c r="H427" s="158" t="s">
        <v>1275</v>
      </c>
      <c r="I427" s="208"/>
      <c r="J427" s="160"/>
      <c r="K427" s="209" t="str">
        <f t="shared" si="6"/>
        <v/>
      </c>
      <c r="L427" s="210"/>
    </row>
    <row r="428" spans="1:12" s="211" customFormat="1" ht="63.75" x14ac:dyDescent="0.2">
      <c r="A428" s="157" t="s">
        <v>43</v>
      </c>
      <c r="B428" s="158" t="s">
        <v>506</v>
      </c>
      <c r="C428" s="158" t="s">
        <v>532</v>
      </c>
      <c r="D428" s="158" t="s">
        <v>38</v>
      </c>
      <c r="E428" s="158" t="s">
        <v>962</v>
      </c>
      <c r="F428" s="158" t="s">
        <v>434</v>
      </c>
      <c r="G428" s="158" t="s">
        <v>544</v>
      </c>
      <c r="H428" s="158"/>
      <c r="I428" s="208"/>
      <c r="J428" s="160"/>
      <c r="K428" s="209" t="str">
        <f t="shared" si="6"/>
        <v/>
      </c>
      <c r="L428" s="210"/>
    </row>
    <row r="429" spans="1:12" s="211" customFormat="1" ht="89.25" x14ac:dyDescent="0.2">
      <c r="A429" s="157" t="s">
        <v>43</v>
      </c>
      <c r="B429" s="158" t="s">
        <v>506</v>
      </c>
      <c r="C429" s="158" t="s">
        <v>532</v>
      </c>
      <c r="D429" s="158" t="s">
        <v>38</v>
      </c>
      <c r="E429" s="158" t="s">
        <v>963</v>
      </c>
      <c r="F429" s="158" t="s">
        <v>435</v>
      </c>
      <c r="G429" s="158" t="s">
        <v>544</v>
      </c>
      <c r="H429" s="158" t="s">
        <v>1187</v>
      </c>
      <c r="I429" s="208"/>
      <c r="J429" s="160"/>
      <c r="K429" s="209" t="str">
        <f t="shared" si="6"/>
        <v/>
      </c>
      <c r="L429" s="210"/>
    </row>
    <row r="430" spans="1:12" s="211" customFormat="1" ht="51" x14ac:dyDescent="0.2">
      <c r="A430" s="157" t="s">
        <v>43</v>
      </c>
      <c r="B430" s="158" t="s">
        <v>506</v>
      </c>
      <c r="C430" s="158" t="s">
        <v>532</v>
      </c>
      <c r="D430" s="158" t="s">
        <v>38</v>
      </c>
      <c r="E430" s="158" t="s">
        <v>964</v>
      </c>
      <c r="F430" s="158" t="s">
        <v>436</v>
      </c>
      <c r="G430" s="158" t="s">
        <v>544</v>
      </c>
      <c r="H430" s="158"/>
      <c r="I430" s="208"/>
      <c r="J430" s="160"/>
      <c r="K430" s="209" t="str">
        <f t="shared" si="6"/>
        <v/>
      </c>
      <c r="L430" s="210"/>
    </row>
    <row r="431" spans="1:12" s="211" customFormat="1" ht="63.75" x14ac:dyDescent="0.2">
      <c r="A431" s="157" t="s">
        <v>43</v>
      </c>
      <c r="B431" s="158" t="s">
        <v>506</v>
      </c>
      <c r="C431" s="158" t="s">
        <v>532</v>
      </c>
      <c r="D431" s="158" t="s">
        <v>39</v>
      </c>
      <c r="E431" s="158" t="s">
        <v>965</v>
      </c>
      <c r="F431" s="158" t="s">
        <v>437</v>
      </c>
      <c r="G431" s="158" t="s">
        <v>544</v>
      </c>
      <c r="H431" s="158"/>
      <c r="I431" s="208"/>
      <c r="J431" s="160"/>
      <c r="K431" s="209" t="str">
        <f t="shared" si="6"/>
        <v/>
      </c>
      <c r="L431" s="210"/>
    </row>
    <row r="432" spans="1:12" s="211" customFormat="1" ht="51" x14ac:dyDescent="0.2">
      <c r="A432" s="157" t="s">
        <v>43</v>
      </c>
      <c r="B432" s="158" t="s">
        <v>506</v>
      </c>
      <c r="C432" s="158" t="s">
        <v>532</v>
      </c>
      <c r="D432" s="158" t="s">
        <v>39</v>
      </c>
      <c r="E432" s="158" t="s">
        <v>966</v>
      </c>
      <c r="F432" s="158" t="s">
        <v>438</v>
      </c>
      <c r="G432" s="158" t="s">
        <v>544</v>
      </c>
      <c r="H432" s="158"/>
      <c r="I432" s="208"/>
      <c r="J432" s="160"/>
      <c r="K432" s="209" t="str">
        <f t="shared" si="6"/>
        <v/>
      </c>
      <c r="L432" s="210"/>
    </row>
    <row r="433" spans="1:12" s="211" customFormat="1" ht="242.25" collapsed="1" x14ac:dyDescent="0.2">
      <c r="A433" s="157" t="s">
        <v>43</v>
      </c>
      <c r="B433" s="158" t="s">
        <v>506</v>
      </c>
      <c r="C433" s="158" t="s">
        <v>533</v>
      </c>
      <c r="D433" s="158" t="s">
        <v>10</v>
      </c>
      <c r="E433" s="158" t="s">
        <v>967</v>
      </c>
      <c r="F433" s="158" t="s">
        <v>439</v>
      </c>
      <c r="G433" s="158" t="s">
        <v>1140</v>
      </c>
      <c r="H433" s="158" t="s">
        <v>1242</v>
      </c>
      <c r="I433" s="208"/>
      <c r="J433" s="160"/>
      <c r="K433" s="209" t="str">
        <f t="shared" si="6"/>
        <v/>
      </c>
      <c r="L433" s="210"/>
    </row>
    <row r="434" spans="1:12" s="211" customFormat="1" ht="191.25" x14ac:dyDescent="0.2">
      <c r="A434" s="157" t="s">
        <v>43</v>
      </c>
      <c r="B434" s="158" t="s">
        <v>506</v>
      </c>
      <c r="C434" s="158" t="s">
        <v>533</v>
      </c>
      <c r="D434" s="158" t="s">
        <v>10</v>
      </c>
      <c r="E434" s="158" t="s">
        <v>968</v>
      </c>
      <c r="F434" s="158" t="s">
        <v>440</v>
      </c>
      <c r="G434" s="158" t="s">
        <v>1141</v>
      </c>
      <c r="H434" s="158"/>
      <c r="I434" s="208"/>
      <c r="J434" s="160"/>
      <c r="K434" s="209" t="str">
        <f t="shared" si="6"/>
        <v/>
      </c>
      <c r="L434" s="210"/>
    </row>
    <row r="435" spans="1:12" s="211" customFormat="1" ht="293.25" x14ac:dyDescent="0.2">
      <c r="A435" s="157" t="s">
        <v>43</v>
      </c>
      <c r="B435" s="158" t="s">
        <v>506</v>
      </c>
      <c r="C435" s="158" t="s">
        <v>533</v>
      </c>
      <c r="D435" s="158" t="s">
        <v>10</v>
      </c>
      <c r="E435" s="158" t="s">
        <v>969</v>
      </c>
      <c r="F435" s="158" t="s">
        <v>441</v>
      </c>
      <c r="G435" s="158" t="s">
        <v>1142</v>
      </c>
      <c r="H435" s="158" t="s">
        <v>1242</v>
      </c>
      <c r="I435" s="208"/>
      <c r="J435" s="160"/>
      <c r="K435" s="209" t="str">
        <f t="shared" si="6"/>
        <v/>
      </c>
      <c r="L435" s="210"/>
    </row>
    <row r="436" spans="1:12" s="211" customFormat="1" ht="51" x14ac:dyDescent="0.2">
      <c r="A436" s="157" t="s">
        <v>43</v>
      </c>
      <c r="B436" s="158" t="s">
        <v>506</v>
      </c>
      <c r="C436" s="158" t="s">
        <v>533</v>
      </c>
      <c r="D436" s="158" t="s">
        <v>37</v>
      </c>
      <c r="E436" s="158" t="s">
        <v>970</v>
      </c>
      <c r="F436" s="158" t="s">
        <v>442</v>
      </c>
      <c r="G436" s="158" t="s">
        <v>544</v>
      </c>
      <c r="H436" s="158" t="s">
        <v>1277</v>
      </c>
      <c r="I436" s="208"/>
      <c r="J436" s="160"/>
      <c r="K436" s="209" t="str">
        <f t="shared" si="6"/>
        <v/>
      </c>
      <c r="L436" s="210"/>
    </row>
    <row r="437" spans="1:12" s="211" customFormat="1" ht="51" x14ac:dyDescent="0.2">
      <c r="A437" s="157" t="s">
        <v>43</v>
      </c>
      <c r="B437" s="158" t="s">
        <v>506</v>
      </c>
      <c r="C437" s="158" t="s">
        <v>533</v>
      </c>
      <c r="D437" s="158" t="s">
        <v>37</v>
      </c>
      <c r="E437" s="158" t="s">
        <v>971</v>
      </c>
      <c r="F437" s="158" t="s">
        <v>443</v>
      </c>
      <c r="G437" s="158" t="s">
        <v>544</v>
      </c>
      <c r="H437" s="158"/>
      <c r="I437" s="208"/>
      <c r="J437" s="160"/>
      <c r="K437" s="209" t="str">
        <f t="shared" si="6"/>
        <v/>
      </c>
      <c r="L437" s="210"/>
    </row>
    <row r="438" spans="1:12" s="211" customFormat="1" ht="51" x14ac:dyDescent="0.2">
      <c r="A438" s="157" t="s">
        <v>43</v>
      </c>
      <c r="B438" s="158" t="s">
        <v>506</v>
      </c>
      <c r="C438" s="158" t="s">
        <v>533</v>
      </c>
      <c r="D438" s="158" t="s">
        <v>37</v>
      </c>
      <c r="E438" s="158" t="s">
        <v>972</v>
      </c>
      <c r="F438" s="158" t="s">
        <v>444</v>
      </c>
      <c r="G438" s="158" t="s">
        <v>544</v>
      </c>
      <c r="H438" s="158" t="s">
        <v>1238</v>
      </c>
      <c r="I438" s="208"/>
      <c r="J438" s="160"/>
      <c r="K438" s="209" t="str">
        <f t="shared" si="6"/>
        <v/>
      </c>
      <c r="L438" s="210"/>
    </row>
    <row r="439" spans="1:12" s="211" customFormat="1" ht="51" x14ac:dyDescent="0.2">
      <c r="A439" s="157" t="s">
        <v>43</v>
      </c>
      <c r="B439" s="158" t="s">
        <v>506</v>
      </c>
      <c r="C439" s="158" t="s">
        <v>533</v>
      </c>
      <c r="D439" s="158" t="s">
        <v>11</v>
      </c>
      <c r="E439" s="158" t="s">
        <v>973</v>
      </c>
      <c r="F439" s="158" t="s">
        <v>445</v>
      </c>
      <c r="G439" s="158" t="s">
        <v>544</v>
      </c>
      <c r="H439" s="158"/>
      <c r="I439" s="208"/>
      <c r="J439" s="160"/>
      <c r="K439" s="209" t="str">
        <f t="shared" si="6"/>
        <v/>
      </c>
      <c r="L439" s="210"/>
    </row>
    <row r="440" spans="1:12" s="211" customFormat="1" ht="51" x14ac:dyDescent="0.2">
      <c r="A440" s="157" t="s">
        <v>43</v>
      </c>
      <c r="B440" s="158" t="s">
        <v>506</v>
      </c>
      <c r="C440" s="158" t="s">
        <v>533</v>
      </c>
      <c r="D440" s="158" t="s">
        <v>11</v>
      </c>
      <c r="E440" s="158" t="s">
        <v>974</v>
      </c>
      <c r="F440" s="158" t="s">
        <v>446</v>
      </c>
      <c r="G440" s="158" t="s">
        <v>544</v>
      </c>
      <c r="H440" s="158"/>
      <c r="I440" s="208"/>
      <c r="J440" s="160"/>
      <c r="K440" s="209" t="str">
        <f t="shared" si="6"/>
        <v/>
      </c>
      <c r="L440" s="210"/>
    </row>
    <row r="441" spans="1:12" s="211" customFormat="1" ht="51" x14ac:dyDescent="0.2">
      <c r="A441" s="157" t="s">
        <v>43</v>
      </c>
      <c r="B441" s="158" t="s">
        <v>506</v>
      </c>
      <c r="C441" s="158" t="s">
        <v>533</v>
      </c>
      <c r="D441" s="158" t="s">
        <v>11</v>
      </c>
      <c r="E441" s="158" t="s">
        <v>975</v>
      </c>
      <c r="F441" s="158" t="s">
        <v>447</v>
      </c>
      <c r="G441" s="158" t="s">
        <v>544</v>
      </c>
      <c r="H441" s="158"/>
      <c r="I441" s="208"/>
      <c r="J441" s="160"/>
      <c r="K441" s="209" t="str">
        <f t="shared" si="6"/>
        <v/>
      </c>
      <c r="L441" s="210"/>
    </row>
    <row r="442" spans="1:12" s="211" customFormat="1" ht="51" x14ac:dyDescent="0.2">
      <c r="A442" s="157" t="s">
        <v>43</v>
      </c>
      <c r="B442" s="158" t="s">
        <v>506</v>
      </c>
      <c r="C442" s="158" t="s">
        <v>533</v>
      </c>
      <c r="D442" s="158" t="s">
        <v>11</v>
      </c>
      <c r="E442" s="158" t="s">
        <v>976</v>
      </c>
      <c r="F442" s="158" t="s">
        <v>448</v>
      </c>
      <c r="G442" s="158" t="s">
        <v>544</v>
      </c>
      <c r="H442" s="158"/>
      <c r="I442" s="208"/>
      <c r="J442" s="162"/>
      <c r="K442" s="209" t="str">
        <f t="shared" si="6"/>
        <v/>
      </c>
      <c r="L442" s="210"/>
    </row>
    <row r="443" spans="1:12" s="211" customFormat="1" ht="63.75" x14ac:dyDescent="0.2">
      <c r="A443" s="157" t="s">
        <v>43</v>
      </c>
      <c r="B443" s="158" t="s">
        <v>506</v>
      </c>
      <c r="C443" s="158" t="s">
        <v>533</v>
      </c>
      <c r="D443" s="158" t="s">
        <v>11</v>
      </c>
      <c r="E443" s="158" t="s">
        <v>977</v>
      </c>
      <c r="F443" s="158" t="s">
        <v>449</v>
      </c>
      <c r="G443" s="158" t="s">
        <v>544</v>
      </c>
      <c r="H443" s="158" t="s">
        <v>1276</v>
      </c>
      <c r="I443" s="208"/>
      <c r="J443" s="160"/>
      <c r="K443" s="209" t="str">
        <f t="shared" si="6"/>
        <v/>
      </c>
      <c r="L443" s="210"/>
    </row>
    <row r="444" spans="1:12" s="211" customFormat="1" ht="51" x14ac:dyDescent="0.2">
      <c r="A444" s="157" t="s">
        <v>43</v>
      </c>
      <c r="B444" s="158" t="s">
        <v>506</v>
      </c>
      <c r="C444" s="158" t="s">
        <v>533</v>
      </c>
      <c r="D444" s="158" t="s">
        <v>38</v>
      </c>
      <c r="E444" s="158" t="s">
        <v>978</v>
      </c>
      <c r="F444" s="158" t="s">
        <v>450</v>
      </c>
      <c r="G444" s="158" t="s">
        <v>544</v>
      </c>
      <c r="H444" s="158"/>
      <c r="I444" s="208"/>
      <c r="J444" s="162"/>
      <c r="K444" s="209" t="str">
        <f t="shared" si="6"/>
        <v/>
      </c>
      <c r="L444" s="210"/>
    </row>
    <row r="445" spans="1:12" s="211" customFormat="1" ht="51" x14ac:dyDescent="0.2">
      <c r="A445" s="157" t="s">
        <v>43</v>
      </c>
      <c r="B445" s="158" t="s">
        <v>506</v>
      </c>
      <c r="C445" s="158" t="s">
        <v>533</v>
      </c>
      <c r="D445" s="158" t="s">
        <v>38</v>
      </c>
      <c r="E445" s="158" t="s">
        <v>979</v>
      </c>
      <c r="F445" s="158" t="s">
        <v>451</v>
      </c>
      <c r="G445" s="158" t="s">
        <v>544</v>
      </c>
      <c r="H445" s="158"/>
      <c r="I445" s="208"/>
      <c r="J445" s="160"/>
      <c r="K445" s="209" t="str">
        <f t="shared" si="6"/>
        <v/>
      </c>
      <c r="L445" s="210"/>
    </row>
    <row r="446" spans="1:12" s="211" customFormat="1" ht="63.75" x14ac:dyDescent="0.2">
      <c r="A446" s="157" t="s">
        <v>43</v>
      </c>
      <c r="B446" s="158" t="s">
        <v>506</v>
      </c>
      <c r="C446" s="158" t="s">
        <v>533</v>
      </c>
      <c r="D446" s="158" t="s">
        <v>38</v>
      </c>
      <c r="E446" s="158" t="s">
        <v>980</v>
      </c>
      <c r="F446" s="158" t="s">
        <v>452</v>
      </c>
      <c r="G446" s="158" t="s">
        <v>544</v>
      </c>
      <c r="H446" s="158"/>
      <c r="I446" s="208"/>
      <c r="J446" s="160"/>
      <c r="K446" s="209" t="str">
        <f t="shared" si="6"/>
        <v/>
      </c>
      <c r="L446" s="210"/>
    </row>
    <row r="447" spans="1:12" s="211" customFormat="1" ht="51" x14ac:dyDescent="0.2">
      <c r="A447" s="157" t="s">
        <v>43</v>
      </c>
      <c r="B447" s="158" t="s">
        <v>506</v>
      </c>
      <c r="C447" s="158" t="s">
        <v>533</v>
      </c>
      <c r="D447" s="158" t="s">
        <v>38</v>
      </c>
      <c r="E447" s="158" t="s">
        <v>981</v>
      </c>
      <c r="F447" s="158" t="s">
        <v>453</v>
      </c>
      <c r="G447" s="158" t="s">
        <v>544</v>
      </c>
      <c r="H447" s="158"/>
      <c r="I447" s="208"/>
      <c r="J447" s="162"/>
      <c r="K447" s="209" t="str">
        <f t="shared" si="6"/>
        <v/>
      </c>
      <c r="L447" s="210"/>
    </row>
    <row r="448" spans="1:12" s="211" customFormat="1" ht="51" x14ac:dyDescent="0.2">
      <c r="A448" s="157" t="s">
        <v>43</v>
      </c>
      <c r="B448" s="158" t="s">
        <v>506</v>
      </c>
      <c r="C448" s="158" t="s">
        <v>533</v>
      </c>
      <c r="D448" s="158" t="s">
        <v>38</v>
      </c>
      <c r="E448" s="158" t="s">
        <v>982</v>
      </c>
      <c r="F448" s="158" t="s">
        <v>454</v>
      </c>
      <c r="G448" s="158" t="s">
        <v>544</v>
      </c>
      <c r="H448" s="158"/>
      <c r="I448" s="208"/>
      <c r="J448" s="160"/>
      <c r="K448" s="209" t="str">
        <f t="shared" si="6"/>
        <v/>
      </c>
      <c r="L448" s="210"/>
    </row>
    <row r="449" spans="1:12" s="211" customFormat="1" ht="76.5" x14ac:dyDescent="0.2">
      <c r="A449" s="157" t="s">
        <v>43</v>
      </c>
      <c r="B449" s="158" t="s">
        <v>506</v>
      </c>
      <c r="C449" s="158" t="s">
        <v>533</v>
      </c>
      <c r="D449" s="158" t="s">
        <v>39</v>
      </c>
      <c r="E449" s="158" t="s">
        <v>983</v>
      </c>
      <c r="F449" s="158" t="s">
        <v>455</v>
      </c>
      <c r="G449" s="158" t="s">
        <v>544</v>
      </c>
      <c r="H449" s="158"/>
      <c r="I449" s="208"/>
      <c r="J449" s="160"/>
      <c r="K449" s="209" t="str">
        <f t="shared" si="6"/>
        <v/>
      </c>
      <c r="L449" s="210"/>
    </row>
    <row r="450" spans="1:12" s="211" customFormat="1" ht="51" x14ac:dyDescent="0.2">
      <c r="A450" s="157" t="s">
        <v>43</v>
      </c>
      <c r="B450" s="158" t="s">
        <v>506</v>
      </c>
      <c r="C450" s="158" t="s">
        <v>533</v>
      </c>
      <c r="D450" s="158" t="s">
        <v>39</v>
      </c>
      <c r="E450" s="158" t="s">
        <v>984</v>
      </c>
      <c r="F450" s="158" t="s">
        <v>456</v>
      </c>
      <c r="G450" s="158" t="s">
        <v>544</v>
      </c>
      <c r="H450" s="158"/>
      <c r="I450" s="208"/>
      <c r="J450" s="160"/>
      <c r="K450" s="209" t="str">
        <f t="shared" si="6"/>
        <v/>
      </c>
      <c r="L450" s="210"/>
    </row>
    <row r="451" spans="1:12" s="211" customFormat="1" ht="51" x14ac:dyDescent="0.2">
      <c r="A451" s="157" t="s">
        <v>43</v>
      </c>
      <c r="B451" s="158" t="s">
        <v>506</v>
      </c>
      <c r="C451" s="158" t="s">
        <v>533</v>
      </c>
      <c r="D451" s="158" t="s">
        <v>39</v>
      </c>
      <c r="E451" s="158" t="s">
        <v>985</v>
      </c>
      <c r="F451" s="158" t="s">
        <v>457</v>
      </c>
      <c r="G451" s="158" t="s">
        <v>544</v>
      </c>
      <c r="H451" s="158"/>
      <c r="I451" s="208"/>
      <c r="J451" s="160"/>
      <c r="K451" s="209" t="str">
        <f t="shared" ref="K451:K495" si="7">IF(I451="Yes [CC]","CC -&gt;&gt;","")</f>
        <v/>
      </c>
      <c r="L451" s="210"/>
    </row>
    <row r="452" spans="1:12" s="211" customFormat="1" ht="51" x14ac:dyDescent="0.2">
      <c r="A452" s="157" t="s">
        <v>43</v>
      </c>
      <c r="B452" s="158" t="s">
        <v>506</v>
      </c>
      <c r="C452" s="158" t="s">
        <v>533</v>
      </c>
      <c r="D452" s="158" t="s">
        <v>39</v>
      </c>
      <c r="E452" s="158" t="s">
        <v>986</v>
      </c>
      <c r="F452" s="158" t="s">
        <v>458</v>
      </c>
      <c r="G452" s="158" t="s">
        <v>544</v>
      </c>
      <c r="H452" s="158"/>
      <c r="I452" s="208"/>
      <c r="J452" s="160"/>
      <c r="K452" s="209" t="str">
        <f t="shared" si="7"/>
        <v/>
      </c>
      <c r="L452" s="210"/>
    </row>
    <row r="453" spans="1:12" s="211" customFormat="1" ht="178.5" collapsed="1" x14ac:dyDescent="0.2">
      <c r="A453" s="157" t="s">
        <v>43</v>
      </c>
      <c r="B453" s="158" t="s">
        <v>507</v>
      </c>
      <c r="C453" s="158" t="s">
        <v>534</v>
      </c>
      <c r="D453" s="158" t="s">
        <v>10</v>
      </c>
      <c r="E453" s="158" t="s">
        <v>987</v>
      </c>
      <c r="F453" s="158" t="s">
        <v>459</v>
      </c>
      <c r="G453" s="158" t="s">
        <v>1143</v>
      </c>
      <c r="H453" s="158"/>
      <c r="I453" s="208"/>
      <c r="J453" s="160"/>
      <c r="K453" s="209" t="str">
        <f t="shared" si="7"/>
        <v/>
      </c>
      <c r="L453" s="210"/>
    </row>
    <row r="454" spans="1:12" s="211" customFormat="1" ht="242.25" x14ac:dyDescent="0.2">
      <c r="A454" s="157" t="s">
        <v>43</v>
      </c>
      <c r="B454" s="158" t="s">
        <v>507</v>
      </c>
      <c r="C454" s="158" t="s">
        <v>534</v>
      </c>
      <c r="D454" s="158" t="s">
        <v>10</v>
      </c>
      <c r="E454" s="158" t="s">
        <v>988</v>
      </c>
      <c r="F454" s="158" t="s">
        <v>460</v>
      </c>
      <c r="G454" s="158" t="s">
        <v>1144</v>
      </c>
      <c r="H454" s="158"/>
      <c r="I454" s="208"/>
      <c r="J454" s="160"/>
      <c r="K454" s="209" t="str">
        <f t="shared" si="7"/>
        <v/>
      </c>
      <c r="L454" s="210"/>
    </row>
    <row r="455" spans="1:12" s="211" customFormat="1" ht="102" x14ac:dyDescent="0.2">
      <c r="A455" s="157" t="s">
        <v>43</v>
      </c>
      <c r="B455" s="158" t="s">
        <v>507</v>
      </c>
      <c r="C455" s="158" t="s">
        <v>534</v>
      </c>
      <c r="D455" s="158" t="s">
        <v>10</v>
      </c>
      <c r="E455" s="158" t="s">
        <v>989</v>
      </c>
      <c r="F455" s="158" t="s">
        <v>461</v>
      </c>
      <c r="G455" s="158" t="s">
        <v>1145</v>
      </c>
      <c r="H455" s="158"/>
      <c r="I455" s="208"/>
      <c r="J455" s="160"/>
      <c r="K455" s="209" t="str">
        <f t="shared" si="7"/>
        <v/>
      </c>
      <c r="L455" s="210"/>
    </row>
    <row r="456" spans="1:12" s="211" customFormat="1" ht="63.75" x14ac:dyDescent="0.2">
      <c r="A456" s="157" t="s">
        <v>43</v>
      </c>
      <c r="B456" s="158" t="s">
        <v>507</v>
      </c>
      <c r="C456" s="158" t="s">
        <v>534</v>
      </c>
      <c r="D456" s="158" t="s">
        <v>37</v>
      </c>
      <c r="E456" s="158" t="s">
        <v>990</v>
      </c>
      <c r="F456" s="158" t="s">
        <v>34</v>
      </c>
      <c r="G456" s="158" t="s">
        <v>544</v>
      </c>
      <c r="H456" s="158"/>
      <c r="I456" s="208"/>
      <c r="J456" s="160"/>
      <c r="K456" s="209" t="str">
        <f t="shared" si="7"/>
        <v/>
      </c>
      <c r="L456" s="210"/>
    </row>
    <row r="457" spans="1:12" s="211" customFormat="1" ht="51" x14ac:dyDescent="0.2">
      <c r="A457" s="157" t="s">
        <v>43</v>
      </c>
      <c r="B457" s="158" t="s">
        <v>507</v>
      </c>
      <c r="C457" s="158" t="s">
        <v>534</v>
      </c>
      <c r="D457" s="158" t="s">
        <v>11</v>
      </c>
      <c r="E457" s="158" t="s">
        <v>991</v>
      </c>
      <c r="F457" s="158" t="s">
        <v>462</v>
      </c>
      <c r="G457" s="158" t="s">
        <v>544</v>
      </c>
      <c r="H457" s="158"/>
      <c r="I457" s="208"/>
      <c r="J457" s="160"/>
      <c r="K457" s="209" t="str">
        <f t="shared" si="7"/>
        <v/>
      </c>
      <c r="L457" s="210"/>
    </row>
    <row r="458" spans="1:12" s="211" customFormat="1" ht="63.75" x14ac:dyDescent="0.2">
      <c r="A458" s="157" t="s">
        <v>43</v>
      </c>
      <c r="B458" s="158" t="s">
        <v>507</v>
      </c>
      <c r="C458" s="158" t="s">
        <v>534</v>
      </c>
      <c r="D458" s="158" t="s">
        <v>11</v>
      </c>
      <c r="E458" s="158" t="s">
        <v>992</v>
      </c>
      <c r="F458" s="158" t="s">
        <v>463</v>
      </c>
      <c r="G458" s="158" t="s">
        <v>544</v>
      </c>
      <c r="H458" s="158"/>
      <c r="I458" s="208"/>
      <c r="J458" s="162"/>
      <c r="K458" s="209" t="str">
        <f t="shared" si="7"/>
        <v/>
      </c>
      <c r="L458" s="210"/>
    </row>
    <row r="459" spans="1:12" s="211" customFormat="1" ht="51" x14ac:dyDescent="0.2">
      <c r="A459" s="157" t="s">
        <v>43</v>
      </c>
      <c r="B459" s="158" t="s">
        <v>507</v>
      </c>
      <c r="C459" s="158" t="s">
        <v>534</v>
      </c>
      <c r="D459" s="158" t="s">
        <v>11</v>
      </c>
      <c r="E459" s="158" t="s">
        <v>993</v>
      </c>
      <c r="F459" s="158" t="s">
        <v>464</v>
      </c>
      <c r="G459" s="158" t="s">
        <v>544</v>
      </c>
      <c r="H459" s="158" t="s">
        <v>1272</v>
      </c>
      <c r="I459" s="208"/>
      <c r="J459" s="162"/>
      <c r="K459" s="209" t="str">
        <f t="shared" si="7"/>
        <v/>
      </c>
      <c r="L459" s="210"/>
    </row>
    <row r="460" spans="1:12" s="211" customFormat="1" ht="63.75" x14ac:dyDescent="0.2">
      <c r="A460" s="157" t="s">
        <v>43</v>
      </c>
      <c r="B460" s="158" t="s">
        <v>507</v>
      </c>
      <c r="C460" s="158" t="s">
        <v>534</v>
      </c>
      <c r="D460" s="158" t="s">
        <v>11</v>
      </c>
      <c r="E460" s="158" t="s">
        <v>994</v>
      </c>
      <c r="F460" s="158" t="s">
        <v>465</v>
      </c>
      <c r="G460" s="158" t="s">
        <v>544</v>
      </c>
      <c r="H460" s="158"/>
      <c r="I460" s="208"/>
      <c r="J460" s="160"/>
      <c r="K460" s="209" t="str">
        <f t="shared" si="7"/>
        <v/>
      </c>
      <c r="L460" s="210"/>
    </row>
    <row r="461" spans="1:12" s="211" customFormat="1" ht="51" x14ac:dyDescent="0.2">
      <c r="A461" s="157" t="s">
        <v>43</v>
      </c>
      <c r="B461" s="158" t="s">
        <v>507</v>
      </c>
      <c r="C461" s="158" t="s">
        <v>534</v>
      </c>
      <c r="D461" s="158" t="s">
        <v>11</v>
      </c>
      <c r="E461" s="158" t="s">
        <v>995</v>
      </c>
      <c r="F461" s="158" t="s">
        <v>466</v>
      </c>
      <c r="G461" s="158" t="s">
        <v>544</v>
      </c>
      <c r="H461" s="158"/>
      <c r="I461" s="208"/>
      <c r="J461" s="160"/>
      <c r="K461" s="209" t="str">
        <f t="shared" si="7"/>
        <v/>
      </c>
      <c r="L461" s="210"/>
    </row>
    <row r="462" spans="1:12" s="211" customFormat="1" ht="76.5" x14ac:dyDescent="0.2">
      <c r="A462" s="157" t="s">
        <v>43</v>
      </c>
      <c r="B462" s="158" t="s">
        <v>507</v>
      </c>
      <c r="C462" s="158" t="s">
        <v>534</v>
      </c>
      <c r="D462" s="158" t="s">
        <v>38</v>
      </c>
      <c r="E462" s="158" t="s">
        <v>996</v>
      </c>
      <c r="F462" s="158" t="s">
        <v>467</v>
      </c>
      <c r="G462" s="158" t="s">
        <v>544</v>
      </c>
      <c r="H462" s="158"/>
      <c r="I462" s="208"/>
      <c r="J462" s="162"/>
      <c r="K462" s="209" t="str">
        <f t="shared" si="7"/>
        <v/>
      </c>
      <c r="L462" s="210"/>
    </row>
    <row r="463" spans="1:12" s="211" customFormat="1" ht="63.75" x14ac:dyDescent="0.2">
      <c r="A463" s="157" t="s">
        <v>43</v>
      </c>
      <c r="B463" s="158" t="s">
        <v>507</v>
      </c>
      <c r="C463" s="158" t="s">
        <v>534</v>
      </c>
      <c r="D463" s="158" t="s">
        <v>38</v>
      </c>
      <c r="E463" s="158" t="s">
        <v>997</v>
      </c>
      <c r="F463" s="158" t="s">
        <v>468</v>
      </c>
      <c r="G463" s="158" t="s">
        <v>544</v>
      </c>
      <c r="H463" s="158"/>
      <c r="I463" s="208"/>
      <c r="J463" s="160"/>
      <c r="K463" s="209" t="str">
        <f t="shared" si="7"/>
        <v/>
      </c>
      <c r="L463" s="210"/>
    </row>
    <row r="464" spans="1:12" s="211" customFormat="1" ht="51" x14ac:dyDescent="0.2">
      <c r="A464" s="157" t="s">
        <v>43</v>
      </c>
      <c r="B464" s="158" t="s">
        <v>507</v>
      </c>
      <c r="C464" s="158" t="s">
        <v>534</v>
      </c>
      <c r="D464" s="158" t="s">
        <v>39</v>
      </c>
      <c r="E464" s="158" t="s">
        <v>998</v>
      </c>
      <c r="F464" s="158" t="s">
        <v>35</v>
      </c>
      <c r="G464" s="158" t="s">
        <v>544</v>
      </c>
      <c r="H464" s="158"/>
      <c r="I464" s="208"/>
      <c r="J464" s="160"/>
      <c r="K464" s="209" t="str">
        <f t="shared" si="7"/>
        <v/>
      </c>
      <c r="L464" s="210"/>
    </row>
    <row r="465" spans="1:12" s="211" customFormat="1" ht="382.5" collapsed="1" x14ac:dyDescent="0.2">
      <c r="A465" s="157" t="s">
        <v>43</v>
      </c>
      <c r="B465" s="158" t="s">
        <v>507</v>
      </c>
      <c r="C465" s="158" t="s">
        <v>535</v>
      </c>
      <c r="D465" s="158" t="s">
        <v>10</v>
      </c>
      <c r="E465" s="158" t="s">
        <v>999</v>
      </c>
      <c r="F465" s="158" t="s">
        <v>1629</v>
      </c>
      <c r="G465" s="158" t="s">
        <v>1146</v>
      </c>
      <c r="H465" s="158" t="s">
        <v>1210</v>
      </c>
      <c r="I465" s="208"/>
      <c r="J465" s="160"/>
      <c r="K465" s="209" t="str">
        <f t="shared" si="7"/>
        <v/>
      </c>
      <c r="L465" s="210"/>
    </row>
    <row r="466" spans="1:12" s="211" customFormat="1" ht="51" x14ac:dyDescent="0.2">
      <c r="A466" s="157" t="s">
        <v>43</v>
      </c>
      <c r="B466" s="158" t="s">
        <v>507</v>
      </c>
      <c r="C466" s="158" t="s">
        <v>535</v>
      </c>
      <c r="D466" s="158" t="s">
        <v>37</v>
      </c>
      <c r="E466" s="158" t="s">
        <v>1000</v>
      </c>
      <c r="F466" s="158" t="s">
        <v>469</v>
      </c>
      <c r="G466" s="158" t="s">
        <v>544</v>
      </c>
      <c r="H466" s="158" t="s">
        <v>1219</v>
      </c>
      <c r="I466" s="208"/>
      <c r="J466" s="160"/>
      <c r="K466" s="209" t="str">
        <f t="shared" si="7"/>
        <v/>
      </c>
      <c r="L466" s="210"/>
    </row>
    <row r="467" spans="1:12" s="211" customFormat="1" ht="51" x14ac:dyDescent="0.2">
      <c r="A467" s="157" t="s">
        <v>43</v>
      </c>
      <c r="B467" s="158" t="s">
        <v>507</v>
      </c>
      <c r="C467" s="158" t="s">
        <v>535</v>
      </c>
      <c r="D467" s="158" t="s">
        <v>37</v>
      </c>
      <c r="E467" s="158" t="s">
        <v>1001</v>
      </c>
      <c r="F467" s="158" t="s">
        <v>470</v>
      </c>
      <c r="G467" s="158" t="s">
        <v>544</v>
      </c>
      <c r="H467" s="158"/>
      <c r="I467" s="208"/>
      <c r="J467" s="160"/>
      <c r="K467" s="209" t="str">
        <f t="shared" si="7"/>
        <v/>
      </c>
      <c r="L467" s="210"/>
    </row>
    <row r="468" spans="1:12" s="211" customFormat="1" ht="51" x14ac:dyDescent="0.2">
      <c r="A468" s="157" t="s">
        <v>43</v>
      </c>
      <c r="B468" s="158" t="s">
        <v>507</v>
      </c>
      <c r="C468" s="158" t="s">
        <v>535</v>
      </c>
      <c r="D468" s="158" t="s">
        <v>37</v>
      </c>
      <c r="E468" s="158" t="s">
        <v>1002</v>
      </c>
      <c r="F468" s="158" t="s">
        <v>471</v>
      </c>
      <c r="G468" s="158" t="s">
        <v>544</v>
      </c>
      <c r="H468" s="158"/>
      <c r="I468" s="208"/>
      <c r="J468" s="160"/>
      <c r="K468" s="209" t="str">
        <f t="shared" si="7"/>
        <v/>
      </c>
      <c r="L468" s="210"/>
    </row>
    <row r="469" spans="1:12" s="211" customFormat="1" ht="51" x14ac:dyDescent="0.2">
      <c r="A469" s="157" t="s">
        <v>43</v>
      </c>
      <c r="B469" s="158" t="s">
        <v>507</v>
      </c>
      <c r="C469" s="158" t="s">
        <v>535</v>
      </c>
      <c r="D469" s="158" t="s">
        <v>37</v>
      </c>
      <c r="E469" s="158" t="s">
        <v>1003</v>
      </c>
      <c r="F469" s="158" t="s">
        <v>472</v>
      </c>
      <c r="G469" s="158" t="s">
        <v>544</v>
      </c>
      <c r="H469" s="158"/>
      <c r="I469" s="208"/>
      <c r="J469" s="160"/>
      <c r="K469" s="209" t="str">
        <f t="shared" si="7"/>
        <v/>
      </c>
      <c r="L469" s="210"/>
    </row>
    <row r="470" spans="1:12" s="211" customFormat="1" ht="51" x14ac:dyDescent="0.2">
      <c r="A470" s="157" t="s">
        <v>43</v>
      </c>
      <c r="B470" s="158" t="s">
        <v>507</v>
      </c>
      <c r="C470" s="158" t="s">
        <v>535</v>
      </c>
      <c r="D470" s="158" t="s">
        <v>37</v>
      </c>
      <c r="E470" s="158" t="s">
        <v>1004</v>
      </c>
      <c r="F470" s="158" t="s">
        <v>473</v>
      </c>
      <c r="G470" s="158" t="s">
        <v>544</v>
      </c>
      <c r="H470" s="158"/>
      <c r="I470" s="208"/>
      <c r="J470" s="160"/>
      <c r="K470" s="209" t="str">
        <f t="shared" si="7"/>
        <v/>
      </c>
      <c r="L470" s="210"/>
    </row>
    <row r="471" spans="1:12" s="211" customFormat="1" ht="51" x14ac:dyDescent="0.2">
      <c r="A471" s="157" t="s">
        <v>43</v>
      </c>
      <c r="B471" s="158" t="s">
        <v>507</v>
      </c>
      <c r="C471" s="158" t="s">
        <v>535</v>
      </c>
      <c r="D471" s="158" t="s">
        <v>37</v>
      </c>
      <c r="E471" s="158" t="s">
        <v>1005</v>
      </c>
      <c r="F471" s="158" t="s">
        <v>475</v>
      </c>
      <c r="G471" s="158" t="s">
        <v>544</v>
      </c>
      <c r="H471" s="158" t="s">
        <v>1272</v>
      </c>
      <c r="I471" s="208"/>
      <c r="J471" s="160"/>
      <c r="K471" s="209" t="str">
        <f t="shared" si="7"/>
        <v/>
      </c>
      <c r="L471" s="210"/>
    </row>
    <row r="472" spans="1:12" s="211" customFormat="1" ht="51" x14ac:dyDescent="0.2">
      <c r="A472" s="157" t="s">
        <v>43</v>
      </c>
      <c r="B472" s="158" t="s">
        <v>507</v>
      </c>
      <c r="C472" s="158" t="s">
        <v>535</v>
      </c>
      <c r="D472" s="158" t="s">
        <v>37</v>
      </c>
      <c r="E472" s="158" t="s">
        <v>1006</v>
      </c>
      <c r="F472" s="158" t="s">
        <v>476</v>
      </c>
      <c r="G472" s="158" t="s">
        <v>544</v>
      </c>
      <c r="H472" s="158"/>
      <c r="I472" s="208"/>
      <c r="J472" s="160"/>
      <c r="K472" s="209" t="str">
        <f t="shared" si="7"/>
        <v/>
      </c>
      <c r="L472" s="210"/>
    </row>
    <row r="473" spans="1:12" s="211" customFormat="1" ht="63.75" x14ac:dyDescent="0.2">
      <c r="A473" s="157" t="s">
        <v>43</v>
      </c>
      <c r="B473" s="158" t="s">
        <v>507</v>
      </c>
      <c r="C473" s="158" t="s">
        <v>535</v>
      </c>
      <c r="D473" s="158" t="s">
        <v>37</v>
      </c>
      <c r="E473" s="158" t="s">
        <v>1007</v>
      </c>
      <c r="F473" s="158" t="s">
        <v>474</v>
      </c>
      <c r="G473" s="158" t="s">
        <v>544</v>
      </c>
      <c r="H473" s="158" t="s">
        <v>1185</v>
      </c>
      <c r="I473" s="208"/>
      <c r="J473" s="160"/>
      <c r="K473" s="209" t="str">
        <f t="shared" si="7"/>
        <v/>
      </c>
      <c r="L473" s="210"/>
    </row>
    <row r="474" spans="1:12" s="211" customFormat="1" ht="51" x14ac:dyDescent="0.2">
      <c r="A474" s="157" t="s">
        <v>43</v>
      </c>
      <c r="B474" s="158" t="s">
        <v>507</v>
      </c>
      <c r="C474" s="158" t="s">
        <v>535</v>
      </c>
      <c r="D474" s="158" t="s">
        <v>11</v>
      </c>
      <c r="E474" s="158" t="s">
        <v>1008</v>
      </c>
      <c r="F474" s="158" t="s">
        <v>477</v>
      </c>
      <c r="G474" s="158" t="s">
        <v>544</v>
      </c>
      <c r="H474" s="158"/>
      <c r="I474" s="208"/>
      <c r="J474" s="160"/>
      <c r="K474" s="209" t="str">
        <f t="shared" si="7"/>
        <v/>
      </c>
      <c r="L474" s="210"/>
    </row>
    <row r="475" spans="1:12" s="211" customFormat="1" ht="63.75" x14ac:dyDescent="0.2">
      <c r="A475" s="157" t="s">
        <v>43</v>
      </c>
      <c r="B475" s="158" t="s">
        <v>507</v>
      </c>
      <c r="C475" s="158" t="s">
        <v>535</v>
      </c>
      <c r="D475" s="158" t="s">
        <v>11</v>
      </c>
      <c r="E475" s="158" t="s">
        <v>1009</v>
      </c>
      <c r="F475" s="158" t="s">
        <v>478</v>
      </c>
      <c r="G475" s="158" t="s">
        <v>544</v>
      </c>
      <c r="H475" s="158"/>
      <c r="I475" s="208"/>
      <c r="J475" s="160"/>
      <c r="K475" s="209" t="str">
        <f t="shared" si="7"/>
        <v/>
      </c>
      <c r="L475" s="210"/>
    </row>
    <row r="476" spans="1:12" s="211" customFormat="1" ht="63.75" x14ac:dyDescent="0.2">
      <c r="A476" s="157" t="s">
        <v>43</v>
      </c>
      <c r="B476" s="158" t="s">
        <v>507</v>
      </c>
      <c r="C476" s="158" t="s">
        <v>535</v>
      </c>
      <c r="D476" s="158" t="s">
        <v>11</v>
      </c>
      <c r="E476" s="158" t="s">
        <v>1010</v>
      </c>
      <c r="F476" s="158" t="s">
        <v>479</v>
      </c>
      <c r="G476" s="158" t="s">
        <v>544</v>
      </c>
      <c r="H476" s="158"/>
      <c r="I476" s="208"/>
      <c r="J476" s="160"/>
      <c r="K476" s="209" t="str">
        <f t="shared" si="7"/>
        <v/>
      </c>
      <c r="L476" s="210"/>
    </row>
    <row r="477" spans="1:12" s="211" customFormat="1" ht="51" x14ac:dyDescent="0.2">
      <c r="A477" s="157" t="s">
        <v>43</v>
      </c>
      <c r="B477" s="158" t="s">
        <v>507</v>
      </c>
      <c r="C477" s="158" t="s">
        <v>535</v>
      </c>
      <c r="D477" s="158" t="s">
        <v>11</v>
      </c>
      <c r="E477" s="158" t="s">
        <v>1011</v>
      </c>
      <c r="F477" s="158" t="s">
        <v>480</v>
      </c>
      <c r="G477" s="158" t="s">
        <v>544</v>
      </c>
      <c r="H477" s="158"/>
      <c r="I477" s="208"/>
      <c r="J477" s="168"/>
      <c r="K477" s="209" t="str">
        <f t="shared" si="7"/>
        <v/>
      </c>
      <c r="L477" s="210"/>
    </row>
    <row r="478" spans="1:12" s="211" customFormat="1" ht="51" x14ac:dyDescent="0.2">
      <c r="A478" s="157" t="s">
        <v>43</v>
      </c>
      <c r="B478" s="158" t="s">
        <v>507</v>
      </c>
      <c r="C478" s="158" t="s">
        <v>535</v>
      </c>
      <c r="D478" s="158" t="s">
        <v>38</v>
      </c>
      <c r="E478" s="158" t="s">
        <v>1012</v>
      </c>
      <c r="F478" s="158" t="s">
        <v>481</v>
      </c>
      <c r="G478" s="158" t="s">
        <v>544</v>
      </c>
      <c r="H478" s="158"/>
      <c r="I478" s="208"/>
      <c r="J478" s="160"/>
      <c r="K478" s="209" t="str">
        <f t="shared" si="7"/>
        <v/>
      </c>
      <c r="L478" s="210"/>
    </row>
    <row r="479" spans="1:12" s="211" customFormat="1" ht="51" x14ac:dyDescent="0.2">
      <c r="A479" s="157" t="s">
        <v>43</v>
      </c>
      <c r="B479" s="158" t="s">
        <v>507</v>
      </c>
      <c r="C479" s="158" t="s">
        <v>535</v>
      </c>
      <c r="D479" s="158" t="s">
        <v>38</v>
      </c>
      <c r="E479" s="158" t="s">
        <v>1013</v>
      </c>
      <c r="F479" s="158" t="s">
        <v>482</v>
      </c>
      <c r="G479" s="158" t="s">
        <v>544</v>
      </c>
      <c r="H479" s="158"/>
      <c r="I479" s="208"/>
      <c r="J479" s="160"/>
      <c r="K479" s="209" t="str">
        <f t="shared" si="7"/>
        <v/>
      </c>
      <c r="L479" s="210"/>
    </row>
    <row r="480" spans="1:12" s="211" customFormat="1" ht="89.25" x14ac:dyDescent="0.2">
      <c r="A480" s="157" t="s">
        <v>43</v>
      </c>
      <c r="B480" s="158" t="s">
        <v>507</v>
      </c>
      <c r="C480" s="158" t="s">
        <v>535</v>
      </c>
      <c r="D480" s="158" t="s">
        <v>38</v>
      </c>
      <c r="E480" s="158" t="s">
        <v>1014</v>
      </c>
      <c r="F480" s="158" t="s">
        <v>483</v>
      </c>
      <c r="G480" s="158" t="s">
        <v>544</v>
      </c>
      <c r="H480" s="158"/>
      <c r="I480" s="208"/>
      <c r="J480" s="160"/>
      <c r="K480" s="209" t="str">
        <f t="shared" si="7"/>
        <v/>
      </c>
      <c r="L480" s="210"/>
    </row>
    <row r="481" spans="1:12" s="211" customFormat="1" ht="51" x14ac:dyDescent="0.2">
      <c r="A481" s="157" t="s">
        <v>43</v>
      </c>
      <c r="B481" s="158" t="s">
        <v>507</v>
      </c>
      <c r="C481" s="158" t="s">
        <v>535</v>
      </c>
      <c r="D481" s="158" t="s">
        <v>39</v>
      </c>
      <c r="E481" s="158" t="s">
        <v>1015</v>
      </c>
      <c r="F481" s="158" t="s">
        <v>484</v>
      </c>
      <c r="G481" s="158" t="s">
        <v>544</v>
      </c>
      <c r="H481" s="158"/>
      <c r="I481" s="208"/>
      <c r="J481" s="160"/>
      <c r="K481" s="209" t="str">
        <f t="shared" si="7"/>
        <v/>
      </c>
      <c r="L481" s="210"/>
    </row>
    <row r="482" spans="1:12" s="211" customFormat="1" ht="76.5" x14ac:dyDescent="0.2">
      <c r="A482" s="157" t="s">
        <v>43</v>
      </c>
      <c r="B482" s="158" t="s">
        <v>507</v>
      </c>
      <c r="C482" s="158" t="s">
        <v>535</v>
      </c>
      <c r="D482" s="158" t="s">
        <v>39</v>
      </c>
      <c r="E482" s="158" t="s">
        <v>1016</v>
      </c>
      <c r="F482" s="158" t="s">
        <v>485</v>
      </c>
      <c r="G482" s="158" t="s">
        <v>544</v>
      </c>
      <c r="H482" s="158"/>
      <c r="I482" s="208"/>
      <c r="J482" s="162"/>
      <c r="K482" s="209" t="str">
        <f t="shared" si="7"/>
        <v/>
      </c>
      <c r="L482" s="210"/>
    </row>
    <row r="483" spans="1:12" s="211" customFormat="1" ht="204" collapsed="1" x14ac:dyDescent="0.2">
      <c r="A483" s="157" t="s">
        <v>43</v>
      </c>
      <c r="B483" s="158" t="s">
        <v>508</v>
      </c>
      <c r="C483" s="158" t="s">
        <v>536</v>
      </c>
      <c r="D483" s="158" t="s">
        <v>10</v>
      </c>
      <c r="E483" s="158" t="s">
        <v>1017</v>
      </c>
      <c r="F483" s="158" t="s">
        <v>489</v>
      </c>
      <c r="G483" s="158" t="s">
        <v>1147</v>
      </c>
      <c r="H483" s="158" t="s">
        <v>1274</v>
      </c>
      <c r="I483" s="208"/>
      <c r="J483" s="160"/>
      <c r="K483" s="209" t="str">
        <f t="shared" si="7"/>
        <v/>
      </c>
      <c r="L483" s="210"/>
    </row>
    <row r="484" spans="1:12" s="211" customFormat="1" ht="318.75" x14ac:dyDescent="0.2">
      <c r="A484" s="157" t="s">
        <v>43</v>
      </c>
      <c r="B484" s="158" t="s">
        <v>508</v>
      </c>
      <c r="C484" s="158" t="s">
        <v>536</v>
      </c>
      <c r="D484" s="158" t="s">
        <v>10</v>
      </c>
      <c r="E484" s="158" t="s">
        <v>1018</v>
      </c>
      <c r="F484" s="158" t="s">
        <v>486</v>
      </c>
      <c r="G484" s="158" t="s">
        <v>1148</v>
      </c>
      <c r="H484" s="158" t="s">
        <v>1259</v>
      </c>
      <c r="I484" s="208"/>
      <c r="J484" s="160"/>
      <c r="K484" s="209" t="str">
        <f t="shared" si="7"/>
        <v/>
      </c>
      <c r="L484" s="210"/>
    </row>
    <row r="485" spans="1:12" s="211" customFormat="1" ht="165.75" x14ac:dyDescent="0.2">
      <c r="A485" s="157" t="s">
        <v>43</v>
      </c>
      <c r="B485" s="158" t="s">
        <v>508</v>
      </c>
      <c r="C485" s="158" t="s">
        <v>536</v>
      </c>
      <c r="D485" s="158" t="s">
        <v>10</v>
      </c>
      <c r="E485" s="158" t="s">
        <v>1019</v>
      </c>
      <c r="F485" s="158" t="s">
        <v>487</v>
      </c>
      <c r="G485" s="158" t="s">
        <v>1149</v>
      </c>
      <c r="H485" s="158"/>
      <c r="I485" s="208"/>
      <c r="J485" s="160"/>
      <c r="K485" s="209" t="str">
        <f t="shared" si="7"/>
        <v/>
      </c>
      <c r="L485" s="210"/>
    </row>
    <row r="486" spans="1:12" s="211" customFormat="1" ht="229.5" x14ac:dyDescent="0.2">
      <c r="A486" s="157" t="s">
        <v>43</v>
      </c>
      <c r="B486" s="158" t="s">
        <v>508</v>
      </c>
      <c r="C486" s="158" t="s">
        <v>536</v>
      </c>
      <c r="D486" s="158" t="s">
        <v>10</v>
      </c>
      <c r="E486" s="158" t="s">
        <v>1020</v>
      </c>
      <c r="F486" s="158" t="s">
        <v>488</v>
      </c>
      <c r="G486" s="158" t="s">
        <v>1150</v>
      </c>
      <c r="H486" s="158" t="s">
        <v>1272</v>
      </c>
      <c r="I486" s="208"/>
      <c r="J486" s="160"/>
      <c r="K486" s="209" t="str">
        <f t="shared" si="7"/>
        <v/>
      </c>
      <c r="L486" s="210"/>
    </row>
    <row r="487" spans="1:12" s="211" customFormat="1" ht="114.75" x14ac:dyDescent="0.2">
      <c r="A487" s="157" t="s">
        <v>43</v>
      </c>
      <c r="B487" s="158" t="s">
        <v>508</v>
      </c>
      <c r="C487" s="158" t="s">
        <v>536</v>
      </c>
      <c r="D487" s="158" t="s">
        <v>37</v>
      </c>
      <c r="E487" s="158" t="s">
        <v>1021</v>
      </c>
      <c r="F487" s="158" t="s">
        <v>490</v>
      </c>
      <c r="G487" s="158" t="s">
        <v>544</v>
      </c>
      <c r="H487" s="158" t="s">
        <v>1278</v>
      </c>
      <c r="I487" s="208"/>
      <c r="J487" s="160"/>
      <c r="K487" s="209" t="str">
        <f t="shared" si="7"/>
        <v/>
      </c>
      <c r="L487" s="210"/>
    </row>
    <row r="488" spans="1:12" s="211" customFormat="1" ht="76.5" x14ac:dyDescent="0.2">
      <c r="A488" s="157" t="s">
        <v>43</v>
      </c>
      <c r="B488" s="158" t="s">
        <v>508</v>
      </c>
      <c r="C488" s="158" t="s">
        <v>536</v>
      </c>
      <c r="D488" s="158" t="s">
        <v>37</v>
      </c>
      <c r="E488" s="158" t="s">
        <v>1022</v>
      </c>
      <c r="F488" s="158" t="s">
        <v>491</v>
      </c>
      <c r="G488" s="158" t="s">
        <v>544</v>
      </c>
      <c r="H488" s="158"/>
      <c r="I488" s="208"/>
      <c r="J488" s="160"/>
      <c r="K488" s="209" t="str">
        <f t="shared" si="7"/>
        <v/>
      </c>
      <c r="L488" s="210"/>
    </row>
    <row r="489" spans="1:12" s="211" customFormat="1" ht="51" x14ac:dyDescent="0.2">
      <c r="A489" s="157" t="s">
        <v>43</v>
      </c>
      <c r="B489" s="158" t="s">
        <v>508</v>
      </c>
      <c r="C489" s="158" t="s">
        <v>536</v>
      </c>
      <c r="D489" s="158" t="s">
        <v>37</v>
      </c>
      <c r="E489" s="158" t="s">
        <v>1023</v>
      </c>
      <c r="F489" s="158" t="s">
        <v>492</v>
      </c>
      <c r="G489" s="158" t="s">
        <v>544</v>
      </c>
      <c r="H489" s="158"/>
      <c r="I489" s="208"/>
      <c r="J489" s="161"/>
      <c r="K489" s="209" t="str">
        <f t="shared" si="7"/>
        <v/>
      </c>
      <c r="L489" s="210"/>
    </row>
    <row r="490" spans="1:12" s="211" customFormat="1" ht="51" x14ac:dyDescent="0.2">
      <c r="A490" s="157" t="s">
        <v>43</v>
      </c>
      <c r="B490" s="158" t="s">
        <v>508</v>
      </c>
      <c r="C490" s="158" t="s">
        <v>536</v>
      </c>
      <c r="D490" s="158" t="s">
        <v>11</v>
      </c>
      <c r="E490" s="158" t="s">
        <v>1024</v>
      </c>
      <c r="F490" s="158" t="s">
        <v>209</v>
      </c>
      <c r="G490" s="158" t="s">
        <v>544</v>
      </c>
      <c r="H490" s="158"/>
      <c r="I490" s="208"/>
      <c r="J490" s="161"/>
      <c r="K490" s="209" t="str">
        <f t="shared" si="7"/>
        <v/>
      </c>
      <c r="L490" s="210"/>
    </row>
    <row r="491" spans="1:12" s="211" customFormat="1" ht="51" x14ac:dyDescent="0.2">
      <c r="A491" s="157" t="s">
        <v>43</v>
      </c>
      <c r="B491" s="158" t="s">
        <v>508</v>
      </c>
      <c r="C491" s="158" t="s">
        <v>536</v>
      </c>
      <c r="D491" s="158" t="s">
        <v>11</v>
      </c>
      <c r="E491" s="158" t="s">
        <v>1025</v>
      </c>
      <c r="F491" s="158" t="s">
        <v>210</v>
      </c>
      <c r="G491" s="158" t="s">
        <v>544</v>
      </c>
      <c r="H491" s="158"/>
      <c r="I491" s="208"/>
      <c r="J491" s="161"/>
      <c r="K491" s="209" t="str">
        <f t="shared" si="7"/>
        <v/>
      </c>
      <c r="L491" s="210"/>
    </row>
    <row r="492" spans="1:12" s="211" customFormat="1" ht="51" x14ac:dyDescent="0.2">
      <c r="A492" s="157" t="s">
        <v>43</v>
      </c>
      <c r="B492" s="158" t="s">
        <v>508</v>
      </c>
      <c r="C492" s="158" t="s">
        <v>536</v>
      </c>
      <c r="D492" s="158" t="s">
        <v>11</v>
      </c>
      <c r="E492" s="158" t="s">
        <v>1026</v>
      </c>
      <c r="F492" s="158" t="s">
        <v>211</v>
      </c>
      <c r="G492" s="158" t="s">
        <v>544</v>
      </c>
      <c r="H492" s="158" t="s">
        <v>1257</v>
      </c>
      <c r="I492" s="208"/>
      <c r="J492" s="161"/>
      <c r="K492" s="209" t="str">
        <f t="shared" si="7"/>
        <v/>
      </c>
      <c r="L492" s="210"/>
    </row>
    <row r="493" spans="1:12" s="211" customFormat="1" ht="51" x14ac:dyDescent="0.2">
      <c r="A493" s="157" t="s">
        <v>43</v>
      </c>
      <c r="B493" s="158" t="s">
        <v>508</v>
      </c>
      <c r="C493" s="158" t="s">
        <v>536</v>
      </c>
      <c r="D493" s="158" t="s">
        <v>38</v>
      </c>
      <c r="E493" s="158" t="s">
        <v>1027</v>
      </c>
      <c r="F493" s="158" t="s">
        <v>207</v>
      </c>
      <c r="G493" s="158" t="s">
        <v>544</v>
      </c>
      <c r="H493" s="158"/>
      <c r="I493" s="208"/>
      <c r="J493" s="161"/>
      <c r="K493" s="209" t="str">
        <f t="shared" si="7"/>
        <v/>
      </c>
      <c r="L493" s="210"/>
    </row>
    <row r="494" spans="1:12" s="211" customFormat="1" ht="51" x14ac:dyDescent="0.2">
      <c r="A494" s="157" t="s">
        <v>43</v>
      </c>
      <c r="B494" s="158" t="s">
        <v>508</v>
      </c>
      <c r="C494" s="158" t="s">
        <v>536</v>
      </c>
      <c r="D494" s="158" t="s">
        <v>38</v>
      </c>
      <c r="E494" s="158" t="s">
        <v>1028</v>
      </c>
      <c r="F494" s="158" t="s">
        <v>208</v>
      </c>
      <c r="G494" s="158" t="s">
        <v>544</v>
      </c>
      <c r="H494" s="158"/>
      <c r="I494" s="208"/>
      <c r="J494" s="161"/>
      <c r="K494" s="209" t="str">
        <f t="shared" si="7"/>
        <v/>
      </c>
      <c r="L494" s="210"/>
    </row>
    <row r="495" spans="1:12" s="211" customFormat="1" ht="63.75" x14ac:dyDescent="0.2">
      <c r="A495" s="157" t="s">
        <v>43</v>
      </c>
      <c r="B495" s="158" t="s">
        <v>508</v>
      </c>
      <c r="C495" s="158" t="s">
        <v>536</v>
      </c>
      <c r="D495" s="158" t="s">
        <v>39</v>
      </c>
      <c r="E495" s="158" t="s">
        <v>1029</v>
      </c>
      <c r="F495" s="158" t="s">
        <v>36</v>
      </c>
      <c r="G495" s="158" t="s">
        <v>544</v>
      </c>
      <c r="H495" s="158"/>
      <c r="I495" s="208"/>
      <c r="J495" s="161"/>
      <c r="K495" s="209" t="str">
        <f t="shared" si="7"/>
        <v/>
      </c>
      <c r="L495" s="210"/>
    </row>
    <row r="496" spans="1:12" s="211" customFormat="1" ht="12.75" collapsed="1" x14ac:dyDescent="0.2">
      <c r="A496" s="212"/>
      <c r="B496" s="212"/>
      <c r="C496" s="212"/>
      <c r="D496" s="212"/>
      <c r="E496" s="212"/>
      <c r="H496" s="4"/>
      <c r="I496" s="213"/>
      <c r="J496" s="2"/>
      <c r="K496" s="214"/>
      <c r="L496" s="210"/>
    </row>
  </sheetData>
  <autoFilter ref="A1:L495"/>
  <conditionalFormatting sqref="I2">
    <cfRule type="cellIs" dxfId="36" priority="11" operator="equal">
      <formula>"N/A"</formula>
    </cfRule>
    <cfRule type="cellIs" dxfId="35" priority="12" operator="equal">
      <formula>"No"</formula>
    </cfRule>
    <cfRule type="cellIs" dxfId="34" priority="13" operator="equal">
      <formula>"Yes"</formula>
    </cfRule>
    <cfRule type="cellIs" dxfId="33" priority="14" operator="equal">
      <formula>"Yes [CC]"</formula>
    </cfRule>
  </conditionalFormatting>
  <conditionalFormatting sqref="I3">
    <cfRule type="cellIs" dxfId="32" priority="7" operator="equal">
      <formula>"N/A"</formula>
    </cfRule>
    <cfRule type="cellIs" dxfId="31" priority="8" operator="equal">
      <formula>"No"</formula>
    </cfRule>
    <cfRule type="cellIs" dxfId="30" priority="9" operator="equal">
      <formula>"Yes"</formula>
    </cfRule>
    <cfRule type="cellIs" dxfId="29" priority="10" operator="equal">
      <formula>"Yes [CC]"</formula>
    </cfRule>
  </conditionalFormatting>
  <conditionalFormatting sqref="I4:I495">
    <cfRule type="cellIs" dxfId="28" priority="3" operator="equal">
      <formula>"N/A"</formula>
    </cfRule>
    <cfRule type="cellIs" dxfId="27" priority="4" operator="equal">
      <formula>"No"</formula>
    </cfRule>
    <cfRule type="cellIs" dxfId="26" priority="5" operator="equal">
      <formula>"Yes"</formula>
    </cfRule>
    <cfRule type="cellIs" dxfId="25" priority="6" operator="equal">
      <formula>"Yes [CC]"</formula>
    </cfRule>
  </conditionalFormatting>
  <conditionalFormatting sqref="K2:K495">
    <cfRule type="cellIs" dxfId="24" priority="2" operator="equal">
      <formula>"CC -&gt;&gt;"</formula>
    </cfRule>
  </conditionalFormatting>
  <dataValidations count="1">
    <dataValidation type="list" allowBlank="1" showInputMessage="1" showErrorMessage="1" sqref="I2:I495">
      <formula1>ref_selections</formula1>
    </dataValidation>
  </dataValidations>
  <hyperlinks>
    <hyperlink ref="F134" r:id="rId1" display="http://ithandbook.ffiec.gov/it-booklets/information-security.aspx"/>
    <hyperlink ref="F351" r:id="rId2" display="http://ithandbook.ffiec.gov/it-booklets/information-security.aspx"/>
  </hyperlinks>
  <printOptions headings="1"/>
  <pageMargins left="0.3" right="0.3" top="0.25" bottom="0.16" header="0.3" footer="0.19"/>
  <pageSetup paperSize="5" scale="45" orientation="portrait" r:id="rId3"/>
  <headerFooter>
    <oddHeader>&amp;C&amp;"Arial,Regular"&amp;12Maturity Tool Input</oddHeader>
    <oddFooter>Page &amp;P of &amp;N</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39997558519241921"/>
  </sheetPr>
  <dimension ref="A1:N245"/>
  <sheetViews>
    <sheetView zoomScale="80" zoomScaleNormal="80" workbookViewId="0">
      <selection activeCell="A2" sqref="A2"/>
    </sheetView>
  </sheetViews>
  <sheetFormatPr defaultColWidth="9.33203125" defaultRowHeight="12.75" outlineLevelRow="1" x14ac:dyDescent="0.2"/>
  <cols>
    <col min="1" max="1" width="30.6640625" style="6" customWidth="1"/>
    <col min="2" max="2" width="22.5" style="6" customWidth="1"/>
    <col min="3" max="3" width="53.33203125" style="6" bestFit="1" customWidth="1"/>
    <col min="4" max="4" width="15.1640625" style="6" bestFit="1" customWidth="1"/>
    <col min="5" max="5" width="45" style="6" customWidth="1"/>
    <col min="6" max="6" width="15.33203125" style="6" customWidth="1"/>
    <col min="7" max="7" width="12.1640625" style="6" bestFit="1" customWidth="1"/>
    <col min="8" max="8" width="15.33203125" style="6" bestFit="1" customWidth="1"/>
    <col min="9" max="9" width="13.83203125" style="6" bestFit="1" customWidth="1"/>
    <col min="10" max="10" width="12.83203125" style="6" bestFit="1" customWidth="1"/>
    <col min="11" max="11" width="15.1640625" style="6" customWidth="1"/>
    <col min="12" max="13" width="8" style="7" hidden="1" customWidth="1"/>
    <col min="14" max="14" width="9" style="6" bestFit="1" customWidth="1"/>
    <col min="15" max="15" width="13.5" style="6" bestFit="1" customWidth="1"/>
    <col min="16" max="16" width="36.33203125" style="6" customWidth="1"/>
    <col min="17" max="17" width="10.83203125" style="6" bestFit="1" customWidth="1"/>
    <col min="18" max="22" width="32.83203125" style="6" bestFit="1" customWidth="1"/>
    <col min="23" max="23" width="15.33203125" style="6" bestFit="1" customWidth="1"/>
    <col min="24" max="34" width="32.83203125" style="6" bestFit="1" customWidth="1"/>
    <col min="35" max="35" width="20" style="6" bestFit="1" customWidth="1"/>
    <col min="36" max="46" width="32.83203125" style="6" bestFit="1" customWidth="1"/>
    <col min="47" max="47" width="16.33203125" style="6" bestFit="1" customWidth="1"/>
    <col min="48" max="58" width="32.83203125" style="6" bestFit="1" customWidth="1"/>
    <col min="59" max="59" width="17.1640625" style="6" bestFit="1" customWidth="1"/>
    <col min="60" max="16384" width="9.33203125" style="6"/>
  </cols>
  <sheetData>
    <row r="1" spans="1:14" ht="32.25" customHeight="1" x14ac:dyDescent="0.2">
      <c r="A1" s="261" t="s">
        <v>1559</v>
      </c>
      <c r="B1" s="261"/>
      <c r="C1" s="261"/>
      <c r="D1" s="261"/>
      <c r="E1" s="261"/>
      <c r="F1" s="261"/>
      <c r="G1" s="261"/>
      <c r="H1" s="261"/>
      <c r="I1" s="261"/>
      <c r="J1" s="261"/>
      <c r="K1" s="261"/>
    </row>
    <row r="2" spans="1:14" ht="14.25" x14ac:dyDescent="0.2">
      <c r="A2" s="181"/>
      <c r="B2" s="181"/>
      <c r="C2" s="181"/>
      <c r="D2" s="181"/>
      <c r="E2" s="181"/>
      <c r="F2" s="181"/>
      <c r="G2" s="181"/>
      <c r="H2" s="181"/>
      <c r="I2" s="181"/>
      <c r="J2" s="181"/>
      <c r="K2" s="181"/>
    </row>
    <row r="3" spans="1:14" ht="15" x14ac:dyDescent="0.2">
      <c r="A3" s="242" t="s">
        <v>1287</v>
      </c>
      <c r="B3" s="242"/>
      <c r="C3" s="242"/>
      <c r="D3" s="242"/>
      <c r="E3" s="242"/>
      <c r="F3" s="242"/>
      <c r="G3" s="242"/>
      <c r="H3" s="242"/>
      <c r="I3" s="242"/>
      <c r="J3" s="242"/>
      <c r="K3" s="242"/>
      <c r="L3" s="8"/>
      <c r="M3" s="8" t="s">
        <v>1284</v>
      </c>
    </row>
    <row r="4" spans="1:14" s="10" customFormat="1" ht="45" x14ac:dyDescent="0.2">
      <c r="A4" s="243" t="s">
        <v>6</v>
      </c>
      <c r="B4" s="243" t="s">
        <v>1286</v>
      </c>
      <c r="C4" s="243" t="s">
        <v>7</v>
      </c>
      <c r="D4" s="243" t="s">
        <v>1285</v>
      </c>
      <c r="E4" s="243" t="s">
        <v>8</v>
      </c>
      <c r="F4" s="243" t="s">
        <v>10</v>
      </c>
      <c r="G4" s="243" t="s">
        <v>37</v>
      </c>
      <c r="H4" s="243" t="s">
        <v>11</v>
      </c>
      <c r="I4" s="243" t="s">
        <v>38</v>
      </c>
      <c r="J4" s="243" t="s">
        <v>39</v>
      </c>
      <c r="K4" s="243" t="s">
        <v>1157</v>
      </c>
      <c r="L4" s="9"/>
      <c r="M4" s="9"/>
    </row>
    <row r="5" spans="1:14" ht="16.5" customHeight="1" x14ac:dyDescent="0.2">
      <c r="A5" s="264" t="s">
        <v>40</v>
      </c>
      <c r="B5" s="266" t="str">
        <f>IF(OR(D5="Incomplete",D8="Incomplete",D11="Incomplete",D12="Incomplete"),"Incomplete",IF(OR(D5="Sub-Baseline",D8="Sub-Baseline",D11="Sub-Baseline",D12="Sub-Baseline"),"Sub-Baseline",IF(OR(D5=$F$4,D8=$F$4,D11=$F$4, D12=$F$4),"Baseline",IF(OR(D5=$G$4,D8=$G$4,D11=$G$4, D12=$G$4),"Evolving",IF(OR(D5=$H$4,D8=$H$4,D11=$H$4,D12=$H$4),"Intermediate",IF(OR(D5=$I$4,D8=$I$4,D11=$I$4, D12=$I$4),"Advanced",IF(OR(D5=$J$4,D8=$J$4,D11=$J$4,D12=$J$4),"Innovative","Invalid")))))))</f>
        <v>Incomplete</v>
      </c>
      <c r="C5" s="267" t="s">
        <v>494</v>
      </c>
      <c r="D5" s="266" t="str">
        <f>IF(OR(K5="Incomplete",K6="Incomplete",K7="Incomplete"),"Incomplete",IF(OR(K5="Sub-Baseline",K6="Sub-Baseline",K7="Sub-Baseline"),"Sub-Baseline",IF(OR(K5=$F$4,K6=$F$4,K7=$F$4),"Baseline",IF(OR(K5=$G$4,K6=$G$4,K7=$G$4),"Evolving",IF(OR(K5=$H$4,K6=$H$4,K7=$H$4),"Intermediate",IF(OR(K5=$I$4,K6=$I$4,K7=$I$4),"Advanced",IF(OR(K5=$J$4,K6=$J$4,K7=$J$4),"Innovative","Invalid")))))))</f>
        <v>Incomplete</v>
      </c>
      <c r="E5" s="244" t="s">
        <v>509</v>
      </c>
      <c r="F5" s="245">
        <f>(D75+D110+D145)/D40</f>
        <v>0</v>
      </c>
      <c r="G5" s="245">
        <f>(E75+E110+E145)/E40</f>
        <v>0</v>
      </c>
      <c r="H5" s="245">
        <f>(F75+F110+F145)/F40</f>
        <v>0</v>
      </c>
      <c r="I5" s="245">
        <f>(G75+G110+G145)/G40</f>
        <v>0</v>
      </c>
      <c r="J5" s="245">
        <f>(H75+H110+H145)/H40</f>
        <v>0</v>
      </c>
      <c r="K5" s="244" t="str">
        <f t="shared" ref="K5:K34" si="0">IF(I215&gt;0,"Incomplete",IF(F5&lt;100%,"Sub-Baseline",IF(G5&lt;100%,"Baseline",IF(H5&lt;100%,"Evolving",IF(I5&lt;100%,"Intermediate",IF(J5&lt;100%,"Advanced","Innovative"))))))</f>
        <v>Incomplete</v>
      </c>
      <c r="L5" s="7">
        <f t="shared" ref="L5:L34" si="1">IFERROR(VLOOKUP(K5,ref_Maturity,2,0),"N/A")</f>
        <v>0</v>
      </c>
      <c r="M5" s="7">
        <f t="shared" ref="M5:M34" si="2">IFERROR(VLOOKUP(D5,ref_Maturity,2,0),"N/A")</f>
        <v>0</v>
      </c>
      <c r="N5" s="192"/>
    </row>
    <row r="6" spans="1:14" ht="16.5" customHeight="1" x14ac:dyDescent="0.2">
      <c r="A6" s="265"/>
      <c r="B6" s="263"/>
      <c r="C6" s="262"/>
      <c r="D6" s="263"/>
      <c r="E6" s="246" t="s">
        <v>510</v>
      </c>
      <c r="F6" s="245">
        <f>(D76+D111+D146)/D41</f>
        <v>0</v>
      </c>
      <c r="G6" s="245">
        <f t="shared" ref="G6:G34" si="3">(E76+E111+E146)/E41</f>
        <v>0</v>
      </c>
      <c r="H6" s="245">
        <f t="shared" ref="H6:H34" si="4">(F76+F111+F146)/F41</f>
        <v>0</v>
      </c>
      <c r="I6" s="245">
        <f t="shared" ref="I6:I34" si="5">(G76+G111+G146)/G41</f>
        <v>0</v>
      </c>
      <c r="J6" s="245">
        <f t="shared" ref="J6:J34" si="6">(H76+H111+H146)/H41</f>
        <v>0</v>
      </c>
      <c r="K6" s="246" t="str">
        <f t="shared" si="0"/>
        <v>Incomplete</v>
      </c>
      <c r="L6" s="7">
        <f t="shared" si="1"/>
        <v>0</v>
      </c>
      <c r="M6" s="7" t="str">
        <f t="shared" si="2"/>
        <v>N/A</v>
      </c>
      <c r="N6" s="192"/>
    </row>
    <row r="7" spans="1:14" ht="16.5" customHeight="1" x14ac:dyDescent="0.2">
      <c r="A7" s="265"/>
      <c r="B7" s="263"/>
      <c r="C7" s="262"/>
      <c r="D7" s="263"/>
      <c r="E7" s="246" t="s">
        <v>511</v>
      </c>
      <c r="F7" s="245">
        <f t="shared" ref="F7:F34" si="7">(D77+D112+D147)/D42</f>
        <v>0</v>
      </c>
      <c r="G7" s="245">
        <f t="shared" si="3"/>
        <v>0</v>
      </c>
      <c r="H7" s="245">
        <f t="shared" si="4"/>
        <v>0</v>
      </c>
      <c r="I7" s="245">
        <f t="shared" si="5"/>
        <v>0</v>
      </c>
      <c r="J7" s="245">
        <f t="shared" si="6"/>
        <v>0</v>
      </c>
      <c r="K7" s="246" t="str">
        <f t="shared" si="0"/>
        <v>Incomplete</v>
      </c>
      <c r="L7" s="7">
        <f t="shared" si="1"/>
        <v>0</v>
      </c>
      <c r="M7" s="7" t="str">
        <f t="shared" si="2"/>
        <v>N/A</v>
      </c>
    </row>
    <row r="8" spans="1:14" ht="16.5" customHeight="1" x14ac:dyDescent="0.2">
      <c r="A8" s="265"/>
      <c r="B8" s="263"/>
      <c r="C8" s="262" t="s">
        <v>495</v>
      </c>
      <c r="D8" s="263" t="str">
        <f>IF(OR(K8="Incomplete",K9="Incomplete",K10="Incomplete"),"Incomplete",IF(OR(K8="Sub-Baseline",K9="Sub-Baseline",K10="Sub-Baseline"),"Sub-Baseline",IF(OR(K8=$F$4,K9=$F$4,K10=$F$4),"Baseline",IF(OR(K8=$G$4,K9=$G$4,K10=$G$4),"Evolving",IF(OR(K8=$H$4,K9=$H$4,K10=$H$4),"Intermediate",IF(OR(K8=$I$4,K9=$I$4,K10=$I$4),"Advanced",IF(OR(K8=$J$4,K9=$J$4,K10=$J$4),"Innovative","Invalid")))))))</f>
        <v>Incomplete</v>
      </c>
      <c r="E8" s="246" t="s">
        <v>512</v>
      </c>
      <c r="F8" s="245">
        <f t="shared" si="7"/>
        <v>0</v>
      </c>
      <c r="G8" s="245">
        <f t="shared" si="3"/>
        <v>0</v>
      </c>
      <c r="H8" s="245">
        <f t="shared" si="4"/>
        <v>0</v>
      </c>
      <c r="I8" s="245">
        <f t="shared" si="5"/>
        <v>0</v>
      </c>
      <c r="J8" s="245">
        <f t="shared" si="6"/>
        <v>0</v>
      </c>
      <c r="K8" s="246" t="str">
        <f t="shared" si="0"/>
        <v>Incomplete</v>
      </c>
      <c r="L8" s="7">
        <f t="shared" si="1"/>
        <v>0</v>
      </c>
      <c r="M8" s="7">
        <f t="shared" si="2"/>
        <v>0</v>
      </c>
    </row>
    <row r="9" spans="1:14" ht="16.5" customHeight="1" x14ac:dyDescent="0.2">
      <c r="A9" s="265"/>
      <c r="B9" s="263"/>
      <c r="C9" s="262"/>
      <c r="D9" s="263"/>
      <c r="E9" s="246" t="s">
        <v>513</v>
      </c>
      <c r="F9" s="245">
        <f t="shared" si="7"/>
        <v>0</v>
      </c>
      <c r="G9" s="245">
        <f t="shared" si="3"/>
        <v>0</v>
      </c>
      <c r="H9" s="245">
        <f t="shared" si="4"/>
        <v>0</v>
      </c>
      <c r="I9" s="245">
        <f t="shared" si="5"/>
        <v>0</v>
      </c>
      <c r="J9" s="245">
        <f t="shared" si="6"/>
        <v>0</v>
      </c>
      <c r="K9" s="246" t="str">
        <f t="shared" si="0"/>
        <v>Incomplete</v>
      </c>
      <c r="L9" s="7">
        <f t="shared" si="1"/>
        <v>0</v>
      </c>
      <c r="M9" s="7" t="str">
        <f t="shared" si="2"/>
        <v>N/A</v>
      </c>
    </row>
    <row r="10" spans="1:14" ht="16.5" customHeight="1" x14ac:dyDescent="0.2">
      <c r="A10" s="265"/>
      <c r="B10" s="263"/>
      <c r="C10" s="262"/>
      <c r="D10" s="263"/>
      <c r="E10" s="246" t="s">
        <v>514</v>
      </c>
      <c r="F10" s="245">
        <f t="shared" si="7"/>
        <v>0</v>
      </c>
      <c r="G10" s="245">
        <f t="shared" si="3"/>
        <v>0</v>
      </c>
      <c r="H10" s="245">
        <f t="shared" si="4"/>
        <v>0</v>
      </c>
      <c r="I10" s="245">
        <f t="shared" si="5"/>
        <v>0</v>
      </c>
      <c r="J10" s="245">
        <f t="shared" si="6"/>
        <v>0</v>
      </c>
      <c r="K10" s="246" t="str">
        <f t="shared" si="0"/>
        <v>Incomplete</v>
      </c>
      <c r="L10" s="7">
        <f t="shared" si="1"/>
        <v>0</v>
      </c>
      <c r="M10" s="7" t="str">
        <f t="shared" si="2"/>
        <v>N/A</v>
      </c>
    </row>
    <row r="11" spans="1:14" ht="16.5" customHeight="1" x14ac:dyDescent="0.2">
      <c r="A11" s="265"/>
      <c r="B11" s="263"/>
      <c r="C11" s="247" t="s">
        <v>496</v>
      </c>
      <c r="D11" s="248" t="str">
        <f>K11</f>
        <v>Incomplete</v>
      </c>
      <c r="E11" s="246" t="s">
        <v>515</v>
      </c>
      <c r="F11" s="245">
        <f t="shared" si="7"/>
        <v>0</v>
      </c>
      <c r="G11" s="245">
        <f t="shared" si="3"/>
        <v>0</v>
      </c>
      <c r="H11" s="245">
        <f t="shared" si="4"/>
        <v>0</v>
      </c>
      <c r="I11" s="245">
        <f t="shared" si="5"/>
        <v>0</v>
      </c>
      <c r="J11" s="245">
        <f t="shared" si="6"/>
        <v>0</v>
      </c>
      <c r="K11" s="246" t="str">
        <f t="shared" si="0"/>
        <v>Incomplete</v>
      </c>
      <c r="L11" s="7">
        <f t="shared" si="1"/>
        <v>0</v>
      </c>
      <c r="M11" s="7">
        <f t="shared" si="2"/>
        <v>0</v>
      </c>
    </row>
    <row r="12" spans="1:14" ht="16.5" customHeight="1" x14ac:dyDescent="0.2">
      <c r="A12" s="265"/>
      <c r="B12" s="263"/>
      <c r="C12" s="262" t="s">
        <v>497</v>
      </c>
      <c r="D12" s="263" t="str">
        <f>IF(OR(K12="Incomplete",K13="Incomplete"),"Incomplete",IF(OR(K12="Sub-Baseline",K13="Sub-Baseline"),"Sub-Baseline",IF(OR(K12=$F$4,K13=$F$4),"Baseline",IF(OR(K12=$G$4,K13=$G$4),"Evolving",IF(OR(K12=$H$4,K13=$H$4),"Intermediate",IF(OR(K12=$I$4,K13=$I$4),"Advanced",IF(OR(K12=$J$4,K13=$J$4),"Innovative","Invalid")))))))</f>
        <v>Incomplete</v>
      </c>
      <c r="E12" s="246" t="s">
        <v>516</v>
      </c>
      <c r="F12" s="245">
        <f t="shared" si="7"/>
        <v>0</v>
      </c>
      <c r="G12" s="245">
        <f t="shared" si="3"/>
        <v>0</v>
      </c>
      <c r="H12" s="245">
        <f t="shared" si="4"/>
        <v>0</v>
      </c>
      <c r="I12" s="245">
        <f t="shared" si="5"/>
        <v>0</v>
      </c>
      <c r="J12" s="245">
        <f t="shared" si="6"/>
        <v>0</v>
      </c>
      <c r="K12" s="246" t="str">
        <f t="shared" si="0"/>
        <v>Incomplete</v>
      </c>
      <c r="L12" s="7">
        <f t="shared" si="1"/>
        <v>0</v>
      </c>
      <c r="M12" s="7">
        <f t="shared" si="2"/>
        <v>0</v>
      </c>
    </row>
    <row r="13" spans="1:14" ht="16.5" customHeight="1" x14ac:dyDescent="0.2">
      <c r="A13" s="265"/>
      <c r="B13" s="263"/>
      <c r="C13" s="262"/>
      <c r="D13" s="263"/>
      <c r="E13" s="246" t="s">
        <v>517</v>
      </c>
      <c r="F13" s="245">
        <f t="shared" si="7"/>
        <v>0</v>
      </c>
      <c r="G13" s="245">
        <f t="shared" si="3"/>
        <v>0</v>
      </c>
      <c r="H13" s="245">
        <f t="shared" si="4"/>
        <v>0</v>
      </c>
      <c r="I13" s="245">
        <f t="shared" si="5"/>
        <v>0</v>
      </c>
      <c r="J13" s="245">
        <f t="shared" si="6"/>
        <v>0</v>
      </c>
      <c r="K13" s="246" t="str">
        <f t="shared" si="0"/>
        <v>Incomplete</v>
      </c>
      <c r="L13" s="7">
        <f t="shared" si="1"/>
        <v>0</v>
      </c>
      <c r="M13" s="7" t="str">
        <f t="shared" si="2"/>
        <v>N/A</v>
      </c>
    </row>
    <row r="14" spans="1:14" ht="16.5" customHeight="1" x14ac:dyDescent="0.2">
      <c r="A14" s="265" t="s">
        <v>41</v>
      </c>
      <c r="B14" s="263" t="str">
        <f>IF(OR(D14="Incomplete",D15="Incomplete",D16="Incomplete"),"Incomplete",IF(OR(D14="Sub-Baseline",D15="Sub-Baseline",D16="Sub-Baseline"),"Sub-Baseline",IF(OR(D14=$F$4,D15=$F$4,D16=$F$4),"Baseline",IF(OR(D14=$G$4,D15=$G$4,D16=$G$4),"Evolving",IF(OR(D14=$H$4,D15=$H$4,D16=$H$4),"Intermediate",IF(OR(D14=$I$4,D15=$I$4,D16=$I$4),"Advanced",IF(OR(D14=$J$4,D15=$J$4,D16=$J$4),"Innovative","Invalid")))))))</f>
        <v>Incomplete</v>
      </c>
      <c r="C14" s="247" t="s">
        <v>498</v>
      </c>
      <c r="D14" s="248" t="str">
        <f>K14</f>
        <v>Incomplete</v>
      </c>
      <c r="E14" s="246" t="s">
        <v>518</v>
      </c>
      <c r="F14" s="245">
        <f t="shared" si="7"/>
        <v>0</v>
      </c>
      <c r="G14" s="245">
        <f t="shared" si="3"/>
        <v>0</v>
      </c>
      <c r="H14" s="245">
        <f t="shared" si="4"/>
        <v>0</v>
      </c>
      <c r="I14" s="245">
        <f t="shared" si="5"/>
        <v>0</v>
      </c>
      <c r="J14" s="245">
        <f t="shared" si="6"/>
        <v>0</v>
      </c>
      <c r="K14" s="246" t="str">
        <f t="shared" si="0"/>
        <v>Incomplete</v>
      </c>
      <c r="L14" s="7">
        <f t="shared" si="1"/>
        <v>0</v>
      </c>
      <c r="M14" s="7">
        <f t="shared" si="2"/>
        <v>0</v>
      </c>
    </row>
    <row r="15" spans="1:14" ht="16.5" customHeight="1" x14ac:dyDescent="0.2">
      <c r="A15" s="265"/>
      <c r="B15" s="263"/>
      <c r="C15" s="247" t="s">
        <v>499</v>
      </c>
      <c r="D15" s="248" t="str">
        <f t="shared" ref="D15:D16" si="8">K15</f>
        <v>Incomplete</v>
      </c>
      <c r="E15" s="246" t="s">
        <v>519</v>
      </c>
      <c r="F15" s="245">
        <f t="shared" si="7"/>
        <v>0</v>
      </c>
      <c r="G15" s="245">
        <f t="shared" si="3"/>
        <v>0</v>
      </c>
      <c r="H15" s="245">
        <f t="shared" si="4"/>
        <v>0</v>
      </c>
      <c r="I15" s="245">
        <f t="shared" si="5"/>
        <v>0</v>
      </c>
      <c r="J15" s="245">
        <f t="shared" si="6"/>
        <v>0</v>
      </c>
      <c r="K15" s="246" t="str">
        <f t="shared" si="0"/>
        <v>Incomplete</v>
      </c>
      <c r="L15" s="7">
        <f t="shared" si="1"/>
        <v>0</v>
      </c>
      <c r="M15" s="7">
        <f t="shared" si="2"/>
        <v>0</v>
      </c>
    </row>
    <row r="16" spans="1:14" ht="16.5" customHeight="1" x14ac:dyDescent="0.2">
      <c r="A16" s="265"/>
      <c r="B16" s="263"/>
      <c r="C16" s="247" t="s">
        <v>500</v>
      </c>
      <c r="D16" s="248" t="str">
        <f t="shared" si="8"/>
        <v>Incomplete</v>
      </c>
      <c r="E16" s="246" t="s">
        <v>537</v>
      </c>
      <c r="F16" s="245">
        <f t="shared" si="7"/>
        <v>0</v>
      </c>
      <c r="G16" s="245">
        <f t="shared" si="3"/>
        <v>0</v>
      </c>
      <c r="H16" s="245">
        <f t="shared" si="4"/>
        <v>0</v>
      </c>
      <c r="I16" s="245">
        <f t="shared" si="5"/>
        <v>0</v>
      </c>
      <c r="J16" s="245">
        <f t="shared" si="6"/>
        <v>0</v>
      </c>
      <c r="K16" s="246" t="str">
        <f t="shared" si="0"/>
        <v>Incomplete</v>
      </c>
      <c r="L16" s="7">
        <f t="shared" si="1"/>
        <v>0</v>
      </c>
      <c r="M16" s="7">
        <f t="shared" si="2"/>
        <v>0</v>
      </c>
    </row>
    <row r="17" spans="1:13" ht="16.5" customHeight="1" x14ac:dyDescent="0.2">
      <c r="A17" s="265" t="s">
        <v>42</v>
      </c>
      <c r="B17" s="263" t="str">
        <f>IF(OR(D17="Incomplete",D21="Incomplete",D24="Incomplete"),"Incomplete",IF(OR(D17="Sub-Baseline",D21="Sub-Baseline",D24="Sub-Baseline"),"Sub-Baseline",IF(OR(D17=$F$4,D21=$F$4,D24=$F$4),"Baseline",IF(OR(D17=$G$4,D21=$G$4,D24=$G$4),"Evolving",IF(OR(D17=$H$4,D21=$H$4,D24=$H$4),"Intermediate",IF(OR(D17=$I$4,D21=$I$4,D24=$I$4),"Advanced",IF(OR(D17=$J$4,D21=$J$4,D24=$J$4),"Innovative","Invalid")))))))</f>
        <v>Incomplete</v>
      </c>
      <c r="C17" s="262" t="s">
        <v>501</v>
      </c>
      <c r="D17" s="263" t="str">
        <f>IF(OR(K17="Incomplete",K18="Incomplete",K19="Incomplete",K20="Incomplete"),"Incomplete",IF(OR(K17="Sub-Baseline",K18="Sub-Baseline",K19="Sub-Baseline",K20="Sub-Baseline"),"Sub-Baseline",IF(OR(K17=$F$4,K18=$F$4,K19=$F$4, K20=$F$4),"Baseline",IF(OR(K17=$G$4,K18=$G$4,K19=$G$4, K20=$G$4),"Evolving",IF(OR(K17=$H$4,K18=$H$4,K19=$H$4,K20=$H$4),"Intermediate",IF(OR(K17=$I$4,K18=$I$4,K19=$I$4, K20=$I$4),"Advanced",IF(OR(K17=$J$4,K18=$J$4,K19=$J$4,K20=$J$4),"Innovative","Invalid")))))))</f>
        <v>Incomplete</v>
      </c>
      <c r="E17" s="246" t="s">
        <v>520</v>
      </c>
      <c r="F17" s="245">
        <f t="shared" si="7"/>
        <v>0</v>
      </c>
      <c r="G17" s="245">
        <f t="shared" si="3"/>
        <v>0</v>
      </c>
      <c r="H17" s="245">
        <f t="shared" si="4"/>
        <v>0</v>
      </c>
      <c r="I17" s="245">
        <f t="shared" si="5"/>
        <v>0</v>
      </c>
      <c r="J17" s="245">
        <f t="shared" si="6"/>
        <v>0</v>
      </c>
      <c r="K17" s="246" t="str">
        <f t="shared" si="0"/>
        <v>Incomplete</v>
      </c>
      <c r="L17" s="7">
        <f t="shared" si="1"/>
        <v>0</v>
      </c>
      <c r="M17" s="7">
        <f t="shared" si="2"/>
        <v>0</v>
      </c>
    </row>
    <row r="18" spans="1:13" ht="16.5" customHeight="1" x14ac:dyDescent="0.2">
      <c r="A18" s="265"/>
      <c r="B18" s="263"/>
      <c r="C18" s="262"/>
      <c r="D18" s="263"/>
      <c r="E18" s="246" t="s">
        <v>521</v>
      </c>
      <c r="F18" s="245">
        <f t="shared" si="7"/>
        <v>0</v>
      </c>
      <c r="G18" s="245">
        <f t="shared" si="3"/>
        <v>0</v>
      </c>
      <c r="H18" s="245">
        <f t="shared" si="4"/>
        <v>0</v>
      </c>
      <c r="I18" s="245">
        <f t="shared" si="5"/>
        <v>0</v>
      </c>
      <c r="J18" s="245">
        <f t="shared" si="6"/>
        <v>0</v>
      </c>
      <c r="K18" s="246" t="str">
        <f t="shared" si="0"/>
        <v>Incomplete</v>
      </c>
      <c r="L18" s="7">
        <f t="shared" si="1"/>
        <v>0</v>
      </c>
      <c r="M18" s="7" t="str">
        <f t="shared" si="2"/>
        <v>N/A</v>
      </c>
    </row>
    <row r="19" spans="1:13" ht="16.5" customHeight="1" x14ac:dyDescent="0.2">
      <c r="A19" s="265"/>
      <c r="B19" s="263"/>
      <c r="C19" s="262"/>
      <c r="D19" s="263"/>
      <c r="E19" s="246" t="s">
        <v>522</v>
      </c>
      <c r="F19" s="245">
        <f t="shared" si="7"/>
        <v>0</v>
      </c>
      <c r="G19" s="245">
        <f t="shared" si="3"/>
        <v>0</v>
      </c>
      <c r="H19" s="245">
        <f t="shared" si="4"/>
        <v>0</v>
      </c>
      <c r="I19" s="245">
        <f t="shared" si="5"/>
        <v>0</v>
      </c>
      <c r="J19" s="245">
        <f t="shared" si="6"/>
        <v>0</v>
      </c>
      <c r="K19" s="246" t="str">
        <f t="shared" si="0"/>
        <v>Incomplete</v>
      </c>
      <c r="L19" s="7">
        <f t="shared" si="1"/>
        <v>0</v>
      </c>
      <c r="M19" s="7" t="str">
        <f t="shared" si="2"/>
        <v>N/A</v>
      </c>
    </row>
    <row r="20" spans="1:13" ht="16.5" customHeight="1" x14ac:dyDescent="0.2">
      <c r="A20" s="265"/>
      <c r="B20" s="263"/>
      <c r="C20" s="262"/>
      <c r="D20" s="263"/>
      <c r="E20" s="246" t="s">
        <v>523</v>
      </c>
      <c r="F20" s="245">
        <f t="shared" si="7"/>
        <v>0</v>
      </c>
      <c r="G20" s="245">
        <f t="shared" si="3"/>
        <v>0</v>
      </c>
      <c r="H20" s="245">
        <f t="shared" si="4"/>
        <v>0</v>
      </c>
      <c r="I20" s="245">
        <f t="shared" si="5"/>
        <v>0</v>
      </c>
      <c r="J20" s="245">
        <f t="shared" si="6"/>
        <v>0</v>
      </c>
      <c r="K20" s="246" t="str">
        <f t="shared" si="0"/>
        <v>Incomplete</v>
      </c>
      <c r="L20" s="7">
        <f t="shared" si="1"/>
        <v>0</v>
      </c>
      <c r="M20" s="7" t="str">
        <f t="shared" si="2"/>
        <v>N/A</v>
      </c>
    </row>
    <row r="21" spans="1:13" ht="16.5" customHeight="1" x14ac:dyDescent="0.2">
      <c r="A21" s="265"/>
      <c r="B21" s="263"/>
      <c r="C21" s="262" t="s">
        <v>502</v>
      </c>
      <c r="D21" s="263" t="str">
        <f>IF(OR(K21="Incomplete",K22="Incomplete",K23="Incomplete"),"Incomplete",IF(OR(K21="Sub-Baseline",K22="Sub-Baseline",K23="Sub-Baseline"),"Sub-Baseline",IF(OR(K21=$F$4,K22=$F$4,K23=$F$4),"Baseline",IF(OR(K21=$G$4,K22=$G$4,K23=$G$4),"Evolving",IF(OR(K21=$H$4,K22=$H$4,K23=$H$4),"Intermediate",IF(OR(K21=$I$4,K22=$I$4,K23=$I$4),"Advanced",IF(OR(K21=$J$4,K22=$J$4,K23=$J$4),"Innovative","Invalid")))))))</f>
        <v>Incomplete</v>
      </c>
      <c r="E21" s="246" t="s">
        <v>524</v>
      </c>
      <c r="F21" s="245">
        <f t="shared" si="7"/>
        <v>0</v>
      </c>
      <c r="G21" s="245">
        <f t="shared" si="3"/>
        <v>0</v>
      </c>
      <c r="H21" s="245">
        <f t="shared" si="4"/>
        <v>0</v>
      </c>
      <c r="I21" s="245">
        <f t="shared" si="5"/>
        <v>0</v>
      </c>
      <c r="J21" s="245">
        <f t="shared" si="6"/>
        <v>0</v>
      </c>
      <c r="K21" s="246" t="str">
        <f t="shared" si="0"/>
        <v>Incomplete</v>
      </c>
      <c r="L21" s="7">
        <f t="shared" si="1"/>
        <v>0</v>
      </c>
      <c r="M21" s="7">
        <f t="shared" si="2"/>
        <v>0</v>
      </c>
    </row>
    <row r="22" spans="1:13" ht="16.5" customHeight="1" x14ac:dyDescent="0.2">
      <c r="A22" s="265"/>
      <c r="B22" s="263"/>
      <c r="C22" s="262"/>
      <c r="D22" s="263"/>
      <c r="E22" s="246" t="s">
        <v>525</v>
      </c>
      <c r="F22" s="245">
        <f t="shared" si="7"/>
        <v>0</v>
      </c>
      <c r="G22" s="245">
        <f t="shared" si="3"/>
        <v>0</v>
      </c>
      <c r="H22" s="245">
        <f t="shared" si="4"/>
        <v>0</v>
      </c>
      <c r="I22" s="245">
        <f t="shared" si="5"/>
        <v>0</v>
      </c>
      <c r="J22" s="245">
        <f t="shared" si="6"/>
        <v>0</v>
      </c>
      <c r="K22" s="246" t="str">
        <f t="shared" si="0"/>
        <v>Incomplete</v>
      </c>
      <c r="L22" s="7">
        <f t="shared" si="1"/>
        <v>0</v>
      </c>
      <c r="M22" s="7" t="str">
        <f t="shared" si="2"/>
        <v>N/A</v>
      </c>
    </row>
    <row r="23" spans="1:13" ht="16.5" customHeight="1" x14ac:dyDescent="0.2">
      <c r="A23" s="265"/>
      <c r="B23" s="263"/>
      <c r="C23" s="262"/>
      <c r="D23" s="263"/>
      <c r="E23" s="246" t="s">
        <v>526</v>
      </c>
      <c r="F23" s="245">
        <f t="shared" si="7"/>
        <v>0</v>
      </c>
      <c r="G23" s="245">
        <f t="shared" si="3"/>
        <v>0</v>
      </c>
      <c r="H23" s="245">
        <f t="shared" si="4"/>
        <v>0</v>
      </c>
      <c r="I23" s="245">
        <f t="shared" si="5"/>
        <v>0</v>
      </c>
      <c r="J23" s="245">
        <f t="shared" si="6"/>
        <v>0</v>
      </c>
      <c r="K23" s="246" t="str">
        <f t="shared" si="0"/>
        <v>Incomplete</v>
      </c>
      <c r="L23" s="7">
        <f t="shared" si="1"/>
        <v>0</v>
      </c>
      <c r="M23" s="7" t="str">
        <f t="shared" si="2"/>
        <v>N/A</v>
      </c>
    </row>
    <row r="24" spans="1:13" ht="16.5" customHeight="1" x14ac:dyDescent="0.2">
      <c r="A24" s="265"/>
      <c r="B24" s="263"/>
      <c r="C24" s="262" t="s">
        <v>503</v>
      </c>
      <c r="D24" s="263" t="str">
        <f>IF(OR(K24="Incomplete",K25="Incomplete"),"Incomplete",IF(OR(K24="Sub-Baseline",K25="Sub-Baseline"),"Sub-Baseline",IF(OR(K24=$F$4,K25=$F$4),"Baseline",IF(OR(K24=$G$4,K25=$G$4),"Evolving",IF(OR(K24=$H$4,K25=$H$4),"Intermediate",IF(OR(K24=$I$4,K25=$I$4),"Advanced",IF(OR(K24=$J$4,K25=$J$4),"Innovative","Invalid")))))))</f>
        <v>Incomplete</v>
      </c>
      <c r="E24" s="246" t="s">
        <v>527</v>
      </c>
      <c r="F24" s="245">
        <f t="shared" si="7"/>
        <v>0</v>
      </c>
      <c r="G24" s="245">
        <f t="shared" si="3"/>
        <v>0</v>
      </c>
      <c r="H24" s="245">
        <f t="shared" si="4"/>
        <v>0</v>
      </c>
      <c r="I24" s="245">
        <f t="shared" si="5"/>
        <v>0</v>
      </c>
      <c r="J24" s="245">
        <f t="shared" si="6"/>
        <v>0</v>
      </c>
      <c r="K24" s="246" t="str">
        <f t="shared" si="0"/>
        <v>Incomplete</v>
      </c>
      <c r="L24" s="7">
        <f t="shared" si="1"/>
        <v>0</v>
      </c>
      <c r="M24" s="7">
        <f t="shared" si="2"/>
        <v>0</v>
      </c>
    </row>
    <row r="25" spans="1:13" ht="16.5" customHeight="1" x14ac:dyDescent="0.2">
      <c r="A25" s="265"/>
      <c r="B25" s="263"/>
      <c r="C25" s="262"/>
      <c r="D25" s="263"/>
      <c r="E25" s="246" t="s">
        <v>528</v>
      </c>
      <c r="F25" s="245">
        <f t="shared" si="7"/>
        <v>0</v>
      </c>
      <c r="G25" s="245">
        <f t="shared" si="3"/>
        <v>0</v>
      </c>
      <c r="H25" s="245">
        <f t="shared" si="4"/>
        <v>0</v>
      </c>
      <c r="I25" s="245">
        <f t="shared" si="5"/>
        <v>0</v>
      </c>
      <c r="J25" s="245">
        <f t="shared" si="6"/>
        <v>0</v>
      </c>
      <c r="K25" s="246" t="str">
        <f t="shared" si="0"/>
        <v>Incomplete</v>
      </c>
      <c r="L25" s="7">
        <f t="shared" si="1"/>
        <v>0</v>
      </c>
      <c r="M25" s="7" t="str">
        <f t="shared" si="2"/>
        <v>N/A</v>
      </c>
    </row>
    <row r="26" spans="1:13" ht="16.5" customHeight="1" x14ac:dyDescent="0.2">
      <c r="A26" s="265" t="s">
        <v>493</v>
      </c>
      <c r="B26" s="263" t="str">
        <f>IF(OR(D26="Incomplete",D27="Incomplete"),"Incomplete",IF(OR(D26="Sub-Baseline",D27="Sub-Baseline"),"Sub-Baseline",IF(OR(D26=$F$4,D27=$F$4),"Baseline",IF(OR(D26=$G$4,D27=$G$4),"Evolving",IF(OR(D26=$H$4,D27=$H$4),"Intermediate",IF(OR(D26=$I$4,D27=$I$4),"Advanced",IF(OR(D26=$J$4,D27=$J$4),"Innovative","Invalid")))))))</f>
        <v>Incomplete</v>
      </c>
      <c r="C26" s="247" t="s">
        <v>504</v>
      </c>
      <c r="D26" s="248" t="str">
        <f>K26</f>
        <v>Incomplete</v>
      </c>
      <c r="E26" s="246" t="s">
        <v>504</v>
      </c>
      <c r="F26" s="245">
        <f t="shared" si="7"/>
        <v>0</v>
      </c>
      <c r="G26" s="245">
        <f t="shared" si="3"/>
        <v>0</v>
      </c>
      <c r="H26" s="245">
        <f t="shared" si="4"/>
        <v>0</v>
      </c>
      <c r="I26" s="245">
        <f t="shared" si="5"/>
        <v>0</v>
      </c>
      <c r="J26" s="245">
        <f t="shared" si="6"/>
        <v>0</v>
      </c>
      <c r="K26" s="246" t="str">
        <f t="shared" si="0"/>
        <v>Incomplete</v>
      </c>
      <c r="L26" s="7">
        <f t="shared" si="1"/>
        <v>0</v>
      </c>
      <c r="M26" s="7">
        <f t="shared" si="2"/>
        <v>0</v>
      </c>
    </row>
    <row r="27" spans="1:13" ht="16.5" customHeight="1" x14ac:dyDescent="0.2">
      <c r="A27" s="265"/>
      <c r="B27" s="263"/>
      <c r="C27" s="262" t="s">
        <v>505</v>
      </c>
      <c r="D27" s="263" t="str">
        <f>IF(OR(K27="Incomplete",K28="Incomplete",K29="Incomplete"),"Incomplete",IF(OR(K27="Sub-Baseline",K28="Sub-Baseline",K29="Sub-Baseline"),"Sub-Baseline",IF(OR(K27=$F$4,K28=$F$4,K29=$F$4),"Baseline",IF(OR(K27=$G$4,K28=$G$4,K29=$G$4),"Evolving",IF(OR(K27=$H$4,K28=$H$4,K29=$H$4),"Intermediate",IF(OR(K27=$I$4,K28=$I$4,K29=$I$4),"Advanced",IF(OR(K27=$J$4,K28=$J$4,K29=$J$4),"Innovative","Invalid")))))))</f>
        <v>Incomplete</v>
      </c>
      <c r="E27" s="246" t="s">
        <v>529</v>
      </c>
      <c r="F27" s="245">
        <f t="shared" si="7"/>
        <v>0</v>
      </c>
      <c r="G27" s="245">
        <f t="shared" si="3"/>
        <v>0</v>
      </c>
      <c r="H27" s="245">
        <f t="shared" si="4"/>
        <v>0</v>
      </c>
      <c r="I27" s="245">
        <f t="shared" si="5"/>
        <v>0</v>
      </c>
      <c r="J27" s="245">
        <f t="shared" si="6"/>
        <v>0</v>
      </c>
      <c r="K27" s="246" t="str">
        <f t="shared" si="0"/>
        <v>Incomplete</v>
      </c>
      <c r="L27" s="7">
        <f t="shared" si="1"/>
        <v>0</v>
      </c>
      <c r="M27" s="7">
        <f t="shared" si="2"/>
        <v>0</v>
      </c>
    </row>
    <row r="28" spans="1:13" ht="16.5" customHeight="1" x14ac:dyDescent="0.2">
      <c r="A28" s="265"/>
      <c r="B28" s="263"/>
      <c r="C28" s="262"/>
      <c r="D28" s="263"/>
      <c r="E28" s="246" t="s">
        <v>530</v>
      </c>
      <c r="F28" s="245">
        <f t="shared" si="7"/>
        <v>0</v>
      </c>
      <c r="G28" s="245">
        <f t="shared" si="3"/>
        <v>0</v>
      </c>
      <c r="H28" s="245">
        <f t="shared" si="4"/>
        <v>0</v>
      </c>
      <c r="I28" s="245">
        <f t="shared" si="5"/>
        <v>0</v>
      </c>
      <c r="J28" s="245">
        <f t="shared" si="6"/>
        <v>0</v>
      </c>
      <c r="K28" s="246" t="str">
        <f t="shared" si="0"/>
        <v>Incomplete</v>
      </c>
      <c r="L28" s="7">
        <f t="shared" si="1"/>
        <v>0</v>
      </c>
      <c r="M28" s="7" t="str">
        <f t="shared" si="2"/>
        <v>N/A</v>
      </c>
    </row>
    <row r="29" spans="1:13" ht="16.5" customHeight="1" x14ac:dyDescent="0.2">
      <c r="A29" s="265"/>
      <c r="B29" s="263"/>
      <c r="C29" s="262"/>
      <c r="D29" s="263"/>
      <c r="E29" s="246" t="s">
        <v>531</v>
      </c>
      <c r="F29" s="245">
        <f t="shared" si="7"/>
        <v>0</v>
      </c>
      <c r="G29" s="245">
        <f t="shared" si="3"/>
        <v>0</v>
      </c>
      <c r="H29" s="245">
        <f t="shared" si="4"/>
        <v>0</v>
      </c>
      <c r="I29" s="245">
        <f t="shared" si="5"/>
        <v>0</v>
      </c>
      <c r="J29" s="245">
        <f t="shared" si="6"/>
        <v>0</v>
      </c>
      <c r="K29" s="246" t="str">
        <f t="shared" si="0"/>
        <v>Incomplete</v>
      </c>
      <c r="L29" s="7">
        <f t="shared" si="1"/>
        <v>0</v>
      </c>
      <c r="M29" s="7" t="str">
        <f t="shared" si="2"/>
        <v>N/A</v>
      </c>
    </row>
    <row r="30" spans="1:13" ht="16.5" customHeight="1" x14ac:dyDescent="0.2">
      <c r="A30" s="265" t="s">
        <v>43</v>
      </c>
      <c r="B30" s="263" t="str">
        <f>IF(OR(D30="Incomplete",D32="Incomplete",D34="Incomplete"),"Incomplete",IF(OR(D30="Sub-Baseline",D32="Sub-Baseline",D34="Sub-Baseline"),"Sub-Baseline",IF(OR(D30=$F$4,D32=$F$4,D34=$F$4),"Baseline",IF(OR(D30=$G$4,D32=$G$4,D34=$G$4),"Evolving",IF(OR(D30=$H$4,D32=$H$4,D34=$H$4),"Intermediate",IF(OR(D30=$I$4,D32=$I$4,D34=$I$4),"Advanced",IF(OR(D30=$J$4,D32=$J$4,D34=$J$4),"Innovative","Invalid")))))))</f>
        <v>Incomplete</v>
      </c>
      <c r="C30" s="262" t="s">
        <v>506</v>
      </c>
      <c r="D30" s="263" t="str">
        <f>IF(OR(K30="Incomplete",K31="Incomplete"),"Incomplete",IF(OR(K30="Sub-Baseline",K31="Sub-Baseline"),"Sub-Baseline",IF(OR(K30=$F$4,K31=$F$4),"Baseline",IF(OR(K30=$G$4,K31=$G$4),"Evolving",IF(OR(K30=$H$4,K31=$H$4),"Intermediate",IF(OR(K30=$I$4,K31=$I$4),"Advanced",IF(OR(K30=$J$4,K31=$J$4),"Innovative","Invalid")))))))</f>
        <v>Incomplete</v>
      </c>
      <c r="E30" s="246" t="s">
        <v>532</v>
      </c>
      <c r="F30" s="245">
        <f t="shared" si="7"/>
        <v>0</v>
      </c>
      <c r="G30" s="245">
        <f t="shared" si="3"/>
        <v>0</v>
      </c>
      <c r="H30" s="245">
        <f t="shared" si="4"/>
        <v>0</v>
      </c>
      <c r="I30" s="245">
        <f t="shared" si="5"/>
        <v>0</v>
      </c>
      <c r="J30" s="245">
        <f t="shared" si="6"/>
        <v>0</v>
      </c>
      <c r="K30" s="246" t="str">
        <f t="shared" si="0"/>
        <v>Incomplete</v>
      </c>
      <c r="L30" s="7">
        <f t="shared" si="1"/>
        <v>0</v>
      </c>
      <c r="M30" s="7">
        <f t="shared" si="2"/>
        <v>0</v>
      </c>
    </row>
    <row r="31" spans="1:13" ht="16.5" customHeight="1" x14ac:dyDescent="0.2">
      <c r="A31" s="265"/>
      <c r="B31" s="263"/>
      <c r="C31" s="262"/>
      <c r="D31" s="263"/>
      <c r="E31" s="246" t="s">
        <v>533</v>
      </c>
      <c r="F31" s="245">
        <f t="shared" si="7"/>
        <v>0</v>
      </c>
      <c r="G31" s="245">
        <f t="shared" si="3"/>
        <v>0</v>
      </c>
      <c r="H31" s="245">
        <f t="shared" si="4"/>
        <v>0</v>
      </c>
      <c r="I31" s="245">
        <f t="shared" si="5"/>
        <v>0</v>
      </c>
      <c r="J31" s="245">
        <f t="shared" si="6"/>
        <v>0</v>
      </c>
      <c r="K31" s="246" t="str">
        <f t="shared" si="0"/>
        <v>Incomplete</v>
      </c>
      <c r="L31" s="7">
        <f t="shared" si="1"/>
        <v>0</v>
      </c>
      <c r="M31" s="7" t="str">
        <f t="shared" si="2"/>
        <v>N/A</v>
      </c>
    </row>
    <row r="32" spans="1:13" ht="16.5" customHeight="1" x14ac:dyDescent="0.2">
      <c r="A32" s="265"/>
      <c r="B32" s="263"/>
      <c r="C32" s="262" t="s">
        <v>507</v>
      </c>
      <c r="D32" s="263" t="str">
        <f>IF(OR(K32="Incomplete",K33="Incomplete"),"Incomplete",IF(OR(K32="Sub-Baseline",K33="Sub-Baseline"),"Sub-Baseline",IF(OR(K32=$F$4,K33=$F$4),"Baseline",IF(OR(K32=$G$4,K33=$G$4),"Evolving",IF(OR(K32=$H$4,K33=$H$4),"Intermediate",IF(OR(K32=$I$4,K33=$I$4),"Advanced",IF(OR(K32=$J$4,K33=$J$4),"Innovative","Invalid")))))))</f>
        <v>Incomplete</v>
      </c>
      <c r="E32" s="246" t="s">
        <v>534</v>
      </c>
      <c r="F32" s="245">
        <f t="shared" si="7"/>
        <v>0</v>
      </c>
      <c r="G32" s="245">
        <f t="shared" si="3"/>
        <v>0</v>
      </c>
      <c r="H32" s="245">
        <f t="shared" si="4"/>
        <v>0</v>
      </c>
      <c r="I32" s="245">
        <f t="shared" si="5"/>
        <v>0</v>
      </c>
      <c r="J32" s="245">
        <f t="shared" si="6"/>
        <v>0</v>
      </c>
      <c r="K32" s="246" t="str">
        <f t="shared" si="0"/>
        <v>Incomplete</v>
      </c>
      <c r="L32" s="7">
        <f t="shared" si="1"/>
        <v>0</v>
      </c>
      <c r="M32" s="7">
        <f t="shared" si="2"/>
        <v>0</v>
      </c>
    </row>
    <row r="33" spans="1:13" ht="16.5" customHeight="1" x14ac:dyDescent="0.2">
      <c r="A33" s="265"/>
      <c r="B33" s="263"/>
      <c r="C33" s="262"/>
      <c r="D33" s="263"/>
      <c r="E33" s="246" t="s">
        <v>535</v>
      </c>
      <c r="F33" s="245">
        <f t="shared" si="7"/>
        <v>0</v>
      </c>
      <c r="G33" s="245">
        <f t="shared" si="3"/>
        <v>0</v>
      </c>
      <c r="H33" s="245">
        <f t="shared" si="4"/>
        <v>0</v>
      </c>
      <c r="I33" s="245">
        <f t="shared" si="5"/>
        <v>0</v>
      </c>
      <c r="J33" s="245">
        <f t="shared" si="6"/>
        <v>0</v>
      </c>
      <c r="K33" s="246" t="str">
        <f t="shared" si="0"/>
        <v>Incomplete</v>
      </c>
      <c r="L33" s="7">
        <f t="shared" si="1"/>
        <v>0</v>
      </c>
      <c r="M33" s="7" t="str">
        <f t="shared" si="2"/>
        <v>N/A</v>
      </c>
    </row>
    <row r="34" spans="1:13" ht="16.5" customHeight="1" x14ac:dyDescent="0.2">
      <c r="A34" s="265"/>
      <c r="B34" s="263"/>
      <c r="C34" s="247" t="s">
        <v>508</v>
      </c>
      <c r="D34" s="248" t="str">
        <f>K34</f>
        <v>Incomplete</v>
      </c>
      <c r="E34" s="246" t="s">
        <v>536</v>
      </c>
      <c r="F34" s="245">
        <f t="shared" si="7"/>
        <v>0</v>
      </c>
      <c r="G34" s="245">
        <f t="shared" si="3"/>
        <v>0</v>
      </c>
      <c r="H34" s="245">
        <f t="shared" si="4"/>
        <v>0</v>
      </c>
      <c r="I34" s="245">
        <f t="shared" si="5"/>
        <v>0</v>
      </c>
      <c r="J34" s="245">
        <f t="shared" si="6"/>
        <v>0</v>
      </c>
      <c r="K34" s="246" t="str">
        <f t="shared" si="0"/>
        <v>Incomplete</v>
      </c>
      <c r="L34" s="7">
        <f t="shared" si="1"/>
        <v>0</v>
      </c>
      <c r="M34" s="7">
        <f t="shared" si="2"/>
        <v>0</v>
      </c>
    </row>
    <row r="35" spans="1:13" x14ac:dyDescent="0.2">
      <c r="A35" s="11"/>
      <c r="B35" s="11"/>
      <c r="C35" s="11"/>
      <c r="D35" s="11"/>
      <c r="E35" s="11"/>
      <c r="F35" s="12"/>
      <c r="G35" s="12"/>
      <c r="H35" s="12"/>
      <c r="I35" s="13"/>
      <c r="J35" s="12"/>
      <c r="K35" s="12"/>
    </row>
    <row r="36" spans="1:13" x14ac:dyDescent="0.2">
      <c r="A36" s="6" t="s">
        <v>1288</v>
      </c>
    </row>
    <row r="37" spans="1:13" ht="15.75" customHeight="1" x14ac:dyDescent="0.2">
      <c r="A37" s="5" t="s">
        <v>1156</v>
      </c>
      <c r="B37" s="5"/>
      <c r="C37" s="5"/>
      <c r="D37" s="5"/>
      <c r="E37" s="5"/>
      <c r="F37" s="5"/>
      <c r="G37" s="5"/>
      <c r="H37" s="5"/>
      <c r="I37" s="5"/>
    </row>
    <row r="38" spans="1:13" x14ac:dyDescent="0.2">
      <c r="A38" s="249" t="s">
        <v>1155</v>
      </c>
      <c r="B38" s="249"/>
      <c r="C38" s="249"/>
      <c r="D38" s="249" t="s">
        <v>9</v>
      </c>
      <c r="E38" s="249"/>
      <c r="F38" s="249"/>
      <c r="G38" s="249"/>
      <c r="H38" s="249"/>
      <c r="I38" s="249"/>
      <c r="L38" s="6"/>
      <c r="M38" s="6"/>
    </row>
    <row r="39" spans="1:13" x14ac:dyDescent="0.2">
      <c r="A39" s="250" t="s">
        <v>6</v>
      </c>
      <c r="B39" s="250" t="s">
        <v>7</v>
      </c>
      <c r="C39" s="250" t="s">
        <v>8</v>
      </c>
      <c r="D39" s="251" t="s">
        <v>10</v>
      </c>
      <c r="E39" s="251" t="s">
        <v>37</v>
      </c>
      <c r="F39" s="251" t="s">
        <v>11</v>
      </c>
      <c r="G39" s="251" t="s">
        <v>38</v>
      </c>
      <c r="H39" s="251" t="s">
        <v>39</v>
      </c>
      <c r="I39" s="251" t="s">
        <v>1154</v>
      </c>
      <c r="L39" s="6"/>
      <c r="M39" s="6"/>
    </row>
    <row r="40" spans="1:13" ht="25.5" x14ac:dyDescent="0.2">
      <c r="A40" s="252" t="s">
        <v>40</v>
      </c>
      <c r="B40" s="252" t="s">
        <v>494</v>
      </c>
      <c r="C40" s="252" t="s">
        <v>509</v>
      </c>
      <c r="D40" s="253">
        <v>5</v>
      </c>
      <c r="E40" s="253">
        <v>4</v>
      </c>
      <c r="F40" s="253">
        <v>8</v>
      </c>
      <c r="G40" s="254">
        <v>6</v>
      </c>
      <c r="H40" s="253">
        <v>2</v>
      </c>
      <c r="I40" s="253">
        <v>25</v>
      </c>
      <c r="L40" s="6" t="s">
        <v>509</v>
      </c>
      <c r="M40" s="6"/>
    </row>
    <row r="41" spans="1:13" x14ac:dyDescent="0.2">
      <c r="A41" s="252"/>
      <c r="B41" s="252"/>
      <c r="C41" s="252" t="s">
        <v>510</v>
      </c>
      <c r="D41" s="253">
        <v>7</v>
      </c>
      <c r="E41" s="253">
        <v>3</v>
      </c>
      <c r="F41" s="253">
        <v>5</v>
      </c>
      <c r="G41" s="254">
        <v>5</v>
      </c>
      <c r="H41" s="253">
        <v>1</v>
      </c>
      <c r="I41" s="253">
        <v>21</v>
      </c>
      <c r="L41" s="6" t="s">
        <v>510</v>
      </c>
      <c r="M41" s="6"/>
    </row>
    <row r="42" spans="1:13" x14ac:dyDescent="0.2">
      <c r="A42" s="252"/>
      <c r="B42" s="252"/>
      <c r="C42" s="252" t="s">
        <v>511</v>
      </c>
      <c r="D42" s="253">
        <v>4</v>
      </c>
      <c r="E42" s="253">
        <v>4</v>
      </c>
      <c r="F42" s="253">
        <v>2</v>
      </c>
      <c r="G42" s="254">
        <v>4</v>
      </c>
      <c r="H42" s="253">
        <v>2</v>
      </c>
      <c r="I42" s="253">
        <v>16</v>
      </c>
      <c r="L42" s="6" t="s">
        <v>511</v>
      </c>
      <c r="M42" s="6"/>
    </row>
    <row r="43" spans="1:13" x14ac:dyDescent="0.2">
      <c r="A43" s="252"/>
      <c r="B43" s="252" t="s">
        <v>495</v>
      </c>
      <c r="C43" s="252" t="s">
        <v>512</v>
      </c>
      <c r="D43" s="253">
        <v>1</v>
      </c>
      <c r="E43" s="253">
        <v>3</v>
      </c>
      <c r="F43" s="253">
        <v>5</v>
      </c>
      <c r="G43" s="254">
        <v>5</v>
      </c>
      <c r="H43" s="253">
        <v>2</v>
      </c>
      <c r="I43" s="253">
        <v>16</v>
      </c>
      <c r="L43" s="6" t="s">
        <v>512</v>
      </c>
      <c r="M43" s="6"/>
    </row>
    <row r="44" spans="1:13" x14ac:dyDescent="0.2">
      <c r="A44" s="252"/>
      <c r="B44" s="252"/>
      <c r="C44" s="252" t="s">
        <v>513</v>
      </c>
      <c r="D44" s="253">
        <v>3</v>
      </c>
      <c r="E44" s="253">
        <v>3</v>
      </c>
      <c r="F44" s="253">
        <v>1</v>
      </c>
      <c r="G44" s="254">
        <v>1</v>
      </c>
      <c r="H44" s="253">
        <v>3</v>
      </c>
      <c r="I44" s="253">
        <v>11</v>
      </c>
      <c r="L44" s="6" t="s">
        <v>513</v>
      </c>
      <c r="M44" s="6"/>
    </row>
    <row r="45" spans="1:13" x14ac:dyDescent="0.2">
      <c r="A45" s="252"/>
      <c r="B45" s="252"/>
      <c r="C45" s="252" t="s">
        <v>514</v>
      </c>
      <c r="D45" s="253">
        <v>4</v>
      </c>
      <c r="E45" s="253">
        <v>5</v>
      </c>
      <c r="F45" s="253">
        <v>4</v>
      </c>
      <c r="G45" s="254">
        <v>3</v>
      </c>
      <c r="H45" s="253">
        <v>2</v>
      </c>
      <c r="I45" s="253">
        <v>18</v>
      </c>
      <c r="L45" s="6" t="s">
        <v>514</v>
      </c>
      <c r="M45" s="6"/>
    </row>
    <row r="46" spans="1:13" x14ac:dyDescent="0.2">
      <c r="A46" s="252"/>
      <c r="B46" s="252" t="s">
        <v>496</v>
      </c>
      <c r="C46" s="252" t="s">
        <v>515</v>
      </c>
      <c r="D46" s="253">
        <v>2</v>
      </c>
      <c r="E46" s="253">
        <v>4</v>
      </c>
      <c r="F46" s="253">
        <v>1</v>
      </c>
      <c r="G46" s="254">
        <v>2</v>
      </c>
      <c r="H46" s="253">
        <v>1</v>
      </c>
      <c r="I46" s="253">
        <v>10</v>
      </c>
      <c r="L46" s="6" t="s">
        <v>515</v>
      </c>
      <c r="M46" s="6"/>
    </row>
    <row r="47" spans="1:13" x14ac:dyDescent="0.2">
      <c r="A47" s="252"/>
      <c r="B47" s="252" t="s">
        <v>497</v>
      </c>
      <c r="C47" s="252" t="s">
        <v>516</v>
      </c>
      <c r="D47" s="253">
        <v>4</v>
      </c>
      <c r="E47" s="253">
        <v>5</v>
      </c>
      <c r="F47" s="253">
        <v>4</v>
      </c>
      <c r="G47" s="254">
        <v>1</v>
      </c>
      <c r="H47" s="253">
        <v>1</v>
      </c>
      <c r="I47" s="253">
        <v>15</v>
      </c>
      <c r="L47" s="6" t="s">
        <v>516</v>
      </c>
      <c r="M47" s="6"/>
    </row>
    <row r="48" spans="1:13" x14ac:dyDescent="0.2">
      <c r="A48" s="252"/>
      <c r="B48" s="252"/>
      <c r="C48" s="252" t="s">
        <v>517</v>
      </c>
      <c r="D48" s="253">
        <v>1</v>
      </c>
      <c r="E48" s="253">
        <v>3</v>
      </c>
      <c r="F48" s="253">
        <v>3</v>
      </c>
      <c r="G48" s="254">
        <v>1</v>
      </c>
      <c r="H48" s="253">
        <v>1</v>
      </c>
      <c r="I48" s="253">
        <v>9</v>
      </c>
      <c r="L48" s="6" t="s">
        <v>517</v>
      </c>
      <c r="M48" s="6"/>
    </row>
    <row r="49" spans="1:13" ht="25.5" x14ac:dyDescent="0.2">
      <c r="A49" s="252" t="s">
        <v>41</v>
      </c>
      <c r="B49" s="252" t="s">
        <v>498</v>
      </c>
      <c r="C49" s="252" t="s">
        <v>518</v>
      </c>
      <c r="D49" s="253">
        <v>3</v>
      </c>
      <c r="E49" s="253">
        <v>1</v>
      </c>
      <c r="F49" s="253">
        <v>3</v>
      </c>
      <c r="G49" s="254">
        <v>3</v>
      </c>
      <c r="H49" s="253">
        <v>2</v>
      </c>
      <c r="I49" s="253">
        <v>12</v>
      </c>
      <c r="L49" s="6" t="s">
        <v>518</v>
      </c>
      <c r="M49" s="6"/>
    </row>
    <row r="50" spans="1:13" ht="25.5" x14ac:dyDescent="0.2">
      <c r="A50" s="252"/>
      <c r="B50" s="252" t="s">
        <v>499</v>
      </c>
      <c r="C50" s="252" t="s">
        <v>519</v>
      </c>
      <c r="D50" s="253">
        <v>2</v>
      </c>
      <c r="E50" s="253">
        <v>4</v>
      </c>
      <c r="F50" s="253">
        <v>4</v>
      </c>
      <c r="G50" s="254">
        <v>5</v>
      </c>
      <c r="H50" s="253">
        <v>3</v>
      </c>
      <c r="I50" s="253">
        <v>18</v>
      </c>
      <c r="L50" s="6" t="s">
        <v>519</v>
      </c>
      <c r="M50" s="6"/>
    </row>
    <row r="51" spans="1:13" ht="25.5" x14ac:dyDescent="0.2">
      <c r="A51" s="252"/>
      <c r="B51" s="252" t="s">
        <v>500</v>
      </c>
      <c r="C51" s="252" t="s">
        <v>537</v>
      </c>
      <c r="D51" s="253">
        <v>3</v>
      </c>
      <c r="E51" s="253">
        <v>2</v>
      </c>
      <c r="F51" s="253">
        <v>4</v>
      </c>
      <c r="G51" s="254">
        <v>3</v>
      </c>
      <c r="H51" s="253">
        <v>3</v>
      </c>
      <c r="I51" s="253">
        <v>15</v>
      </c>
      <c r="L51" s="6" t="s">
        <v>537</v>
      </c>
      <c r="M51" s="6"/>
    </row>
    <row r="52" spans="1:13" ht="25.5" x14ac:dyDescent="0.2">
      <c r="A52" s="252" t="s">
        <v>42</v>
      </c>
      <c r="B52" s="252" t="s">
        <v>501</v>
      </c>
      <c r="C52" s="252" t="s">
        <v>520</v>
      </c>
      <c r="D52" s="253">
        <v>10</v>
      </c>
      <c r="E52" s="253">
        <v>8</v>
      </c>
      <c r="F52" s="253">
        <v>6</v>
      </c>
      <c r="G52" s="254">
        <v>3</v>
      </c>
      <c r="H52" s="253">
        <v>4</v>
      </c>
      <c r="I52" s="253">
        <v>31</v>
      </c>
      <c r="L52" s="6" t="s">
        <v>520</v>
      </c>
      <c r="M52" s="6"/>
    </row>
    <row r="53" spans="1:13" x14ac:dyDescent="0.2">
      <c r="A53" s="252"/>
      <c r="B53" s="252"/>
      <c r="C53" s="252" t="s">
        <v>521</v>
      </c>
      <c r="D53" s="253">
        <v>18</v>
      </c>
      <c r="E53" s="253">
        <v>5</v>
      </c>
      <c r="F53" s="253">
        <v>8</v>
      </c>
      <c r="G53" s="254">
        <v>2</v>
      </c>
      <c r="H53" s="253">
        <v>5</v>
      </c>
      <c r="I53" s="253">
        <v>38</v>
      </c>
      <c r="L53" s="6" t="s">
        <v>521</v>
      </c>
      <c r="M53" s="6"/>
    </row>
    <row r="54" spans="1:13" x14ac:dyDescent="0.2">
      <c r="A54" s="252"/>
      <c r="B54" s="252"/>
      <c r="C54" s="252" t="s">
        <v>522</v>
      </c>
      <c r="D54" s="253">
        <v>1</v>
      </c>
      <c r="E54" s="253">
        <v>7</v>
      </c>
      <c r="F54" s="253">
        <v>3</v>
      </c>
      <c r="G54" s="254">
        <v>2</v>
      </c>
      <c r="H54" s="253">
        <v>1</v>
      </c>
      <c r="I54" s="253">
        <v>14</v>
      </c>
      <c r="L54" s="6" t="s">
        <v>522</v>
      </c>
      <c r="M54" s="6"/>
    </row>
    <row r="55" spans="1:13" x14ac:dyDescent="0.2">
      <c r="A55" s="252"/>
      <c r="B55" s="252"/>
      <c r="C55" s="252" t="s">
        <v>523</v>
      </c>
      <c r="D55" s="253">
        <v>4</v>
      </c>
      <c r="E55" s="253">
        <v>1</v>
      </c>
      <c r="F55" s="253">
        <v>4</v>
      </c>
      <c r="G55" s="254">
        <v>3</v>
      </c>
      <c r="H55" s="253">
        <v>1</v>
      </c>
      <c r="I55" s="253">
        <v>13</v>
      </c>
      <c r="L55" s="6" t="s">
        <v>523</v>
      </c>
      <c r="M55" s="6"/>
    </row>
    <row r="56" spans="1:13" x14ac:dyDescent="0.2">
      <c r="A56" s="252"/>
      <c r="B56" s="252" t="s">
        <v>502</v>
      </c>
      <c r="C56" s="252" t="s">
        <v>524</v>
      </c>
      <c r="D56" s="253">
        <v>4</v>
      </c>
      <c r="E56" s="253">
        <v>6</v>
      </c>
      <c r="F56" s="253">
        <v>2</v>
      </c>
      <c r="G56" s="254">
        <v>3</v>
      </c>
      <c r="H56" s="253">
        <v>2</v>
      </c>
      <c r="I56" s="253">
        <v>17</v>
      </c>
      <c r="L56" s="6" t="s">
        <v>524</v>
      </c>
      <c r="M56" s="6"/>
    </row>
    <row r="57" spans="1:13" x14ac:dyDescent="0.2">
      <c r="A57" s="252"/>
      <c r="B57" s="252"/>
      <c r="C57" s="252" t="s">
        <v>525</v>
      </c>
      <c r="D57" s="253">
        <v>5</v>
      </c>
      <c r="E57" s="253">
        <v>4</v>
      </c>
      <c r="F57" s="253">
        <v>6</v>
      </c>
      <c r="G57" s="254">
        <v>5</v>
      </c>
      <c r="H57" s="253">
        <v>2</v>
      </c>
      <c r="I57" s="253">
        <v>22</v>
      </c>
      <c r="L57" s="6" t="s">
        <v>525</v>
      </c>
      <c r="M57" s="6"/>
    </row>
    <row r="58" spans="1:13" x14ac:dyDescent="0.2">
      <c r="A58" s="252"/>
      <c r="B58" s="252"/>
      <c r="C58" s="252" t="s">
        <v>526</v>
      </c>
      <c r="D58" s="253">
        <v>5</v>
      </c>
      <c r="E58" s="253">
        <v>1</v>
      </c>
      <c r="F58" s="253">
        <v>3</v>
      </c>
      <c r="G58" s="254">
        <v>4</v>
      </c>
      <c r="H58" s="253">
        <v>2</v>
      </c>
      <c r="I58" s="253">
        <v>15</v>
      </c>
      <c r="L58" s="6" t="s">
        <v>526</v>
      </c>
      <c r="M58" s="6"/>
    </row>
    <row r="59" spans="1:13" x14ac:dyDescent="0.2">
      <c r="A59" s="252"/>
      <c r="B59" s="252" t="s">
        <v>503</v>
      </c>
      <c r="C59" s="252" t="s">
        <v>527</v>
      </c>
      <c r="D59" s="253">
        <v>3</v>
      </c>
      <c r="E59" s="253">
        <v>5</v>
      </c>
      <c r="F59" s="253">
        <v>1</v>
      </c>
      <c r="G59" s="254">
        <v>2</v>
      </c>
      <c r="H59" s="253">
        <v>2</v>
      </c>
      <c r="I59" s="253">
        <v>13</v>
      </c>
      <c r="L59" s="6" t="s">
        <v>527</v>
      </c>
      <c r="M59" s="6"/>
    </row>
    <row r="60" spans="1:13" x14ac:dyDescent="0.2">
      <c r="A60" s="252"/>
      <c r="B60" s="252"/>
      <c r="C60" s="252" t="s">
        <v>528</v>
      </c>
      <c r="D60" s="253">
        <v>1</v>
      </c>
      <c r="E60" s="253">
        <v>2</v>
      </c>
      <c r="F60" s="253">
        <v>6</v>
      </c>
      <c r="G60" s="254">
        <v>1</v>
      </c>
      <c r="H60" s="253">
        <v>1</v>
      </c>
      <c r="I60" s="253">
        <v>11</v>
      </c>
      <c r="L60" s="6" t="s">
        <v>528</v>
      </c>
      <c r="M60" s="6"/>
    </row>
    <row r="61" spans="1:13" ht="25.5" x14ac:dyDescent="0.2">
      <c r="A61" s="252" t="s">
        <v>493</v>
      </c>
      <c r="B61" s="252" t="s">
        <v>504</v>
      </c>
      <c r="C61" s="252" t="s">
        <v>504</v>
      </c>
      <c r="D61" s="253">
        <v>4</v>
      </c>
      <c r="E61" s="253">
        <v>4</v>
      </c>
      <c r="F61" s="253">
        <v>4</v>
      </c>
      <c r="G61" s="254">
        <v>2</v>
      </c>
      <c r="H61" s="253">
        <v>2</v>
      </c>
      <c r="I61" s="253">
        <v>16</v>
      </c>
      <c r="L61" s="6" t="s">
        <v>504</v>
      </c>
      <c r="M61" s="6"/>
    </row>
    <row r="62" spans="1:13" ht="25.5" x14ac:dyDescent="0.2">
      <c r="A62" s="252"/>
      <c r="B62" s="252" t="s">
        <v>505</v>
      </c>
      <c r="C62" s="252" t="s">
        <v>529</v>
      </c>
      <c r="D62" s="253">
        <v>3</v>
      </c>
      <c r="E62" s="253">
        <v>2</v>
      </c>
      <c r="F62" s="253">
        <v>2</v>
      </c>
      <c r="G62" s="254">
        <v>2</v>
      </c>
      <c r="H62" s="253">
        <v>2</v>
      </c>
      <c r="I62" s="253">
        <v>11</v>
      </c>
      <c r="L62" s="6" t="s">
        <v>529</v>
      </c>
      <c r="M62" s="6"/>
    </row>
    <row r="63" spans="1:13" x14ac:dyDescent="0.2">
      <c r="A63" s="252"/>
      <c r="B63" s="252"/>
      <c r="C63" s="252" t="s">
        <v>530</v>
      </c>
      <c r="D63" s="253">
        <v>6</v>
      </c>
      <c r="E63" s="253">
        <v>3</v>
      </c>
      <c r="F63" s="253">
        <v>1</v>
      </c>
      <c r="G63" s="254">
        <v>2</v>
      </c>
      <c r="H63" s="253">
        <v>1</v>
      </c>
      <c r="I63" s="253">
        <v>13</v>
      </c>
      <c r="L63" s="6" t="s">
        <v>530</v>
      </c>
      <c r="M63" s="6"/>
    </row>
    <row r="64" spans="1:13" x14ac:dyDescent="0.2">
      <c r="A64" s="252"/>
      <c r="B64" s="252"/>
      <c r="C64" s="252" t="s">
        <v>531</v>
      </c>
      <c r="D64" s="253">
        <v>3</v>
      </c>
      <c r="E64" s="253">
        <v>4</v>
      </c>
      <c r="F64" s="253">
        <v>2</v>
      </c>
      <c r="G64" s="254">
        <v>1</v>
      </c>
      <c r="H64" s="253">
        <v>1</v>
      </c>
      <c r="I64" s="253">
        <v>11</v>
      </c>
      <c r="L64" s="6" t="s">
        <v>531</v>
      </c>
      <c r="M64" s="6"/>
    </row>
    <row r="65" spans="1:13" ht="38.25" x14ac:dyDescent="0.2">
      <c r="A65" s="252" t="s">
        <v>43</v>
      </c>
      <c r="B65" s="252" t="s">
        <v>506</v>
      </c>
      <c r="C65" s="252" t="s">
        <v>532</v>
      </c>
      <c r="D65" s="253">
        <v>6</v>
      </c>
      <c r="E65" s="253">
        <v>5</v>
      </c>
      <c r="F65" s="253">
        <v>4</v>
      </c>
      <c r="G65" s="254">
        <v>3</v>
      </c>
      <c r="H65" s="253">
        <v>2</v>
      </c>
      <c r="I65" s="253">
        <v>20</v>
      </c>
      <c r="L65" s="6" t="s">
        <v>532</v>
      </c>
      <c r="M65" s="6"/>
    </row>
    <row r="66" spans="1:13" x14ac:dyDescent="0.2">
      <c r="A66" s="252"/>
      <c r="B66" s="252"/>
      <c r="C66" s="252" t="s">
        <v>533</v>
      </c>
      <c r="D66" s="253">
        <v>3</v>
      </c>
      <c r="E66" s="253">
        <v>3</v>
      </c>
      <c r="F66" s="253">
        <v>5</v>
      </c>
      <c r="G66" s="254">
        <v>5</v>
      </c>
      <c r="H66" s="253">
        <v>4</v>
      </c>
      <c r="I66" s="253">
        <v>20</v>
      </c>
      <c r="L66" s="6" t="s">
        <v>533</v>
      </c>
      <c r="M66" s="6"/>
    </row>
    <row r="67" spans="1:13" ht="38.25" x14ac:dyDescent="0.2">
      <c r="A67" s="252"/>
      <c r="B67" s="252" t="s">
        <v>507</v>
      </c>
      <c r="C67" s="252" t="s">
        <v>534</v>
      </c>
      <c r="D67" s="253">
        <v>3</v>
      </c>
      <c r="E67" s="253">
        <v>1</v>
      </c>
      <c r="F67" s="253">
        <v>5</v>
      </c>
      <c r="G67" s="254">
        <v>2</v>
      </c>
      <c r="H67" s="253">
        <v>1</v>
      </c>
      <c r="I67" s="253">
        <v>12</v>
      </c>
      <c r="L67" s="6" t="s">
        <v>534</v>
      </c>
      <c r="M67" s="6"/>
    </row>
    <row r="68" spans="1:13" x14ac:dyDescent="0.2">
      <c r="A68" s="252"/>
      <c r="B68" s="252"/>
      <c r="C68" s="252" t="s">
        <v>535</v>
      </c>
      <c r="D68" s="253">
        <v>1</v>
      </c>
      <c r="E68" s="253">
        <v>8</v>
      </c>
      <c r="F68" s="253">
        <v>4</v>
      </c>
      <c r="G68" s="254">
        <v>3</v>
      </c>
      <c r="H68" s="253">
        <v>2</v>
      </c>
      <c r="I68" s="253">
        <v>18</v>
      </c>
      <c r="L68" s="6" t="s">
        <v>535</v>
      </c>
      <c r="M68" s="6"/>
    </row>
    <row r="69" spans="1:13" ht="25.5" x14ac:dyDescent="0.2">
      <c r="A69" s="252"/>
      <c r="B69" s="252" t="s">
        <v>508</v>
      </c>
      <c r="C69" s="252" t="s">
        <v>536</v>
      </c>
      <c r="D69" s="253">
        <v>4</v>
      </c>
      <c r="E69" s="253">
        <v>3</v>
      </c>
      <c r="F69" s="253">
        <v>3</v>
      </c>
      <c r="G69" s="254">
        <v>2</v>
      </c>
      <c r="H69" s="253">
        <v>1</v>
      </c>
      <c r="I69" s="253">
        <v>13</v>
      </c>
      <c r="L69" s="6" t="s">
        <v>536</v>
      </c>
      <c r="M69" s="6"/>
    </row>
    <row r="70" spans="1:13" x14ac:dyDescent="0.2">
      <c r="A70" s="249" t="s">
        <v>1154</v>
      </c>
      <c r="B70" s="249"/>
      <c r="C70" s="249"/>
      <c r="D70" s="253">
        <v>123</v>
      </c>
      <c r="E70" s="253">
        <v>113</v>
      </c>
      <c r="F70" s="253">
        <v>113</v>
      </c>
      <c r="G70" s="254">
        <v>86</v>
      </c>
      <c r="H70" s="253">
        <v>59</v>
      </c>
      <c r="I70" s="253">
        <v>494</v>
      </c>
      <c r="L70" s="6"/>
      <c r="M70" s="6"/>
    </row>
    <row r="71" spans="1:13" hidden="1" x14ac:dyDescent="0.2">
      <c r="L71" s="6"/>
      <c r="M71" s="6"/>
    </row>
    <row r="72" spans="1:13" x14ac:dyDescent="0.2">
      <c r="L72" s="6"/>
      <c r="M72" s="6"/>
    </row>
    <row r="73" spans="1:13" s="202" customFormat="1" ht="14.25" customHeight="1" x14ac:dyDescent="0.2">
      <c r="A73" s="5" t="s">
        <v>1279</v>
      </c>
      <c r="B73" s="201"/>
      <c r="C73" s="201"/>
      <c r="D73" s="201"/>
      <c r="E73" s="201"/>
      <c r="F73" s="201"/>
      <c r="G73" s="201"/>
      <c r="H73" s="201"/>
      <c r="L73" s="203"/>
      <c r="M73" s="203"/>
    </row>
    <row r="74" spans="1:13" hidden="1" outlineLevel="1" x14ac:dyDescent="0.2">
      <c r="A74" s="14" t="s">
        <v>6</v>
      </c>
      <c r="B74" s="14" t="s">
        <v>7</v>
      </c>
      <c r="C74" s="14" t="s">
        <v>8</v>
      </c>
      <c r="D74" s="15" t="s">
        <v>10</v>
      </c>
      <c r="E74" s="15" t="s">
        <v>37</v>
      </c>
      <c r="F74" s="15" t="s">
        <v>11</v>
      </c>
      <c r="G74" s="15" t="s">
        <v>38</v>
      </c>
      <c r="H74" s="15" t="s">
        <v>39</v>
      </c>
    </row>
    <row r="75" spans="1:13" hidden="1" outlineLevel="1" x14ac:dyDescent="0.2">
      <c r="A75" s="17" t="s">
        <v>40</v>
      </c>
      <c r="B75" s="17" t="s">
        <v>494</v>
      </c>
      <c r="C75" s="6" t="s">
        <v>509</v>
      </c>
      <c r="D75" s="191">
        <f>COUNTIF('Maturity Tool Input'!$I$2:$I$6,"Yes")</f>
        <v>0</v>
      </c>
      <c r="E75" s="191">
        <f>COUNTIF('Maturity Tool Input'!$I$7:$I$10,"Yes")</f>
        <v>0</v>
      </c>
      <c r="F75" s="191">
        <f>COUNTIF('Maturity Tool Input'!$I$11:$I$18,"Yes")</f>
        <v>0</v>
      </c>
      <c r="G75" s="191">
        <f>COUNTIF('Maturity Tool Input'!$I$19:$I$24,"Yes")</f>
        <v>0</v>
      </c>
      <c r="H75" s="191">
        <f>COUNTIF('Maturity Tool Input'!$I$25:$I$26,"Yes")</f>
        <v>0</v>
      </c>
      <c r="I75" s="190"/>
    </row>
    <row r="76" spans="1:13" hidden="1" outlineLevel="1" x14ac:dyDescent="0.2">
      <c r="A76" s="18"/>
      <c r="B76" s="18"/>
      <c r="C76" s="6" t="s">
        <v>510</v>
      </c>
      <c r="D76" s="191">
        <f>COUNTIF('Maturity Tool Input'!$I$27:$I$33,"Yes")</f>
        <v>0</v>
      </c>
      <c r="E76" s="191">
        <f>COUNTIF('Maturity Tool Input'!$I$34:$I$36,"Yes")</f>
        <v>0</v>
      </c>
      <c r="F76" s="191">
        <f>COUNTIF('Maturity Tool Input'!$I$37:$I$41,"Yes")</f>
        <v>0</v>
      </c>
      <c r="G76" s="191">
        <f>COUNTIF('Maturity Tool Input'!$I$42:$I$46,"Yes")</f>
        <v>0</v>
      </c>
      <c r="H76" s="191">
        <f>COUNTIF('Maturity Tool Input'!$I$47:$I$47,"Yes")</f>
        <v>0</v>
      </c>
      <c r="I76" s="190"/>
    </row>
    <row r="77" spans="1:13" hidden="1" outlineLevel="1" x14ac:dyDescent="0.2">
      <c r="A77" s="18"/>
      <c r="B77" s="18"/>
      <c r="C77" s="6" t="s">
        <v>511</v>
      </c>
      <c r="D77" s="191">
        <f>COUNTIF('Maturity Tool Input'!$I$48:$I$51,"Yes")</f>
        <v>0</v>
      </c>
      <c r="E77" s="191">
        <f>COUNTIF('Maturity Tool Input'!$I$52:$I$55,"Yes")</f>
        <v>0</v>
      </c>
      <c r="F77" s="191">
        <f>COUNTIF('Maturity Tool Input'!$I$56:$I$57,"Yes")</f>
        <v>0</v>
      </c>
      <c r="G77" s="191">
        <f>COUNTIF('Maturity Tool Input'!$I$58:$I$61,"Yes")</f>
        <v>0</v>
      </c>
      <c r="H77" s="191">
        <f>COUNTIF('Maturity Tool Input'!$I$62:$I$63,"Yes")</f>
        <v>0</v>
      </c>
      <c r="K77" s="7"/>
      <c r="M77" s="6"/>
    </row>
    <row r="78" spans="1:13" hidden="1" outlineLevel="1" x14ac:dyDescent="0.2">
      <c r="A78" s="18"/>
      <c r="B78" s="17" t="s">
        <v>495</v>
      </c>
      <c r="C78" s="6" t="s">
        <v>512</v>
      </c>
      <c r="D78" s="191">
        <f>COUNTIF('Maturity Tool Input'!$I$64:$I$64,"Yes")</f>
        <v>0</v>
      </c>
      <c r="E78" s="191">
        <f>COUNTIF('Maturity Tool Input'!$I$65:$I$67,"Yes")</f>
        <v>0</v>
      </c>
      <c r="F78" s="191">
        <f>COUNTIF('Maturity Tool Input'!$I$68:$I$72,"Yes")</f>
        <v>0</v>
      </c>
      <c r="G78" s="191">
        <f>COUNTIF('Maturity Tool Input'!$I$73:$I$77,"Yes")</f>
        <v>0</v>
      </c>
      <c r="H78" s="191">
        <f>COUNTIF('Maturity Tool Input'!$I$78:$I$79,"Yes")</f>
        <v>0</v>
      </c>
      <c r="K78" s="7"/>
      <c r="M78" s="6"/>
    </row>
    <row r="79" spans="1:13" hidden="1" outlineLevel="1" x14ac:dyDescent="0.2">
      <c r="A79" s="18"/>
      <c r="B79" s="18"/>
      <c r="C79" s="6" t="s">
        <v>513</v>
      </c>
      <c r="D79" s="191">
        <f>COUNTIF('Maturity Tool Input'!$I$80:$I$82,"Yes")</f>
        <v>0</v>
      </c>
      <c r="E79" s="191">
        <f>COUNTIF('Maturity Tool Input'!$I$83:$I$85,"Yes")</f>
        <v>0</v>
      </c>
      <c r="F79" s="191">
        <f>COUNTIF('Maturity Tool Input'!$I$86:$I$86,"Yes")</f>
        <v>0</v>
      </c>
      <c r="G79" s="191">
        <f>COUNTIF('Maturity Tool Input'!$I$87:$I$87,"Yes")</f>
        <v>0</v>
      </c>
      <c r="H79" s="191">
        <f>COUNTIF('Maturity Tool Input'!$I$88:$I$90,"Yes")</f>
        <v>0</v>
      </c>
      <c r="K79" s="7"/>
      <c r="M79" s="6"/>
    </row>
    <row r="80" spans="1:13" hidden="1" outlineLevel="1" x14ac:dyDescent="0.2">
      <c r="A80" s="18"/>
      <c r="B80" s="18"/>
      <c r="C80" s="6" t="s">
        <v>514</v>
      </c>
      <c r="D80" s="191">
        <f>COUNTIF('Maturity Tool Input'!$I$91:$I$94,"Yes")</f>
        <v>0</v>
      </c>
      <c r="E80" s="191">
        <f>COUNTIF('Maturity Tool Input'!$I$95:$I$99,"Yes")</f>
        <v>0</v>
      </c>
      <c r="F80" s="191">
        <f>COUNTIF('Maturity Tool Input'!$I$100:$I$103,"Yes")</f>
        <v>0</v>
      </c>
      <c r="G80" s="191">
        <f>COUNTIF('Maturity Tool Input'!$I$104:$I$106,"Yes")</f>
        <v>0</v>
      </c>
      <c r="H80" s="191">
        <f>COUNTIF('Maturity Tool Input'!$I$107:$I$108,"Yes")</f>
        <v>0</v>
      </c>
      <c r="K80" s="7"/>
      <c r="M80" s="6"/>
    </row>
    <row r="81" spans="1:13" hidden="1" outlineLevel="1" x14ac:dyDescent="0.2">
      <c r="A81" s="18"/>
      <c r="B81" s="17" t="s">
        <v>496</v>
      </c>
      <c r="C81" s="6" t="s">
        <v>515</v>
      </c>
      <c r="D81" s="191">
        <f>COUNTIF('Maturity Tool Input'!$I$109:$I$110,"Yes")</f>
        <v>0</v>
      </c>
      <c r="E81" s="191">
        <f>COUNTIF('Maturity Tool Input'!$I$111:$I$114,"Yes")</f>
        <v>0</v>
      </c>
      <c r="F81" s="191">
        <f>COUNTIF('Maturity Tool Input'!$I$115:$I$115,"Yes")</f>
        <v>0</v>
      </c>
      <c r="G81" s="191">
        <f>COUNTIF('Maturity Tool Input'!$I$116:$I$117,"Yes")</f>
        <v>0</v>
      </c>
      <c r="H81" s="191">
        <f>COUNTIF('Maturity Tool Input'!$I$118:$I$118,"Yes")</f>
        <v>0</v>
      </c>
      <c r="K81" s="7"/>
      <c r="M81" s="6"/>
    </row>
    <row r="82" spans="1:13" hidden="1" outlineLevel="1" x14ac:dyDescent="0.2">
      <c r="A82" s="18"/>
      <c r="B82" s="17" t="s">
        <v>497</v>
      </c>
      <c r="C82" s="6" t="s">
        <v>516</v>
      </c>
      <c r="D82" s="191">
        <f>COUNTIF('Maturity Tool Input'!$I$119:$I$122,"Yes")</f>
        <v>0</v>
      </c>
      <c r="E82" s="191">
        <f>COUNTIF('Maturity Tool Input'!$I$123:$I$127,"Yes")</f>
        <v>0</v>
      </c>
      <c r="F82" s="191">
        <f>COUNTIF('Maturity Tool Input'!$I$128:$I$131,"Yes")</f>
        <v>0</v>
      </c>
      <c r="G82" s="191">
        <f>COUNTIF('Maturity Tool Input'!$I$132:$I$132,"Yes")</f>
        <v>0</v>
      </c>
      <c r="H82" s="191">
        <f>COUNTIF('Maturity Tool Input'!$I$133:$I$133,"Yes")</f>
        <v>0</v>
      </c>
      <c r="K82" s="7"/>
      <c r="M82" s="6"/>
    </row>
    <row r="83" spans="1:13" hidden="1" outlineLevel="1" x14ac:dyDescent="0.2">
      <c r="A83" s="19"/>
      <c r="B83" s="18"/>
      <c r="C83" s="6" t="s">
        <v>517</v>
      </c>
      <c r="D83" s="191">
        <f>COUNTIF('Maturity Tool Input'!$I$134:$I$134,"Yes")</f>
        <v>0</v>
      </c>
      <c r="E83" s="191">
        <f>COUNTIF('Maturity Tool Input'!$I$135:$I$137,"Yes")</f>
        <v>0</v>
      </c>
      <c r="F83" s="191">
        <f>COUNTIF('Maturity Tool Input'!$I$138:$I$140,"Yes")</f>
        <v>0</v>
      </c>
      <c r="G83" s="191">
        <f>COUNTIF('Maturity Tool Input'!$I$141:$I$141,"Yes")</f>
        <v>0</v>
      </c>
      <c r="H83" s="191">
        <f>COUNTIF('Maturity Tool Input'!$I$142:$I$142,"Yes")</f>
        <v>0</v>
      </c>
      <c r="K83" s="7"/>
      <c r="M83" s="6"/>
    </row>
    <row r="84" spans="1:13" hidden="1" outlineLevel="1" x14ac:dyDescent="0.2">
      <c r="A84" s="17" t="s">
        <v>41</v>
      </c>
      <c r="B84" s="17" t="s">
        <v>498</v>
      </c>
      <c r="C84" s="6" t="s">
        <v>518</v>
      </c>
      <c r="D84" s="191">
        <f>COUNTIF('Maturity Tool Input'!$I$143:$I$145,"Yes")</f>
        <v>0</v>
      </c>
      <c r="E84" s="191">
        <f>COUNTIF('Maturity Tool Input'!$I$146:$I$146,"Yes")</f>
        <v>0</v>
      </c>
      <c r="F84" s="191">
        <f>COUNTIF('Maturity Tool Input'!$I$147:$I$149,"Yes")</f>
        <v>0</v>
      </c>
      <c r="G84" s="191">
        <f>COUNTIF('Maturity Tool Input'!$I$150:$I$152,"Yes")</f>
        <v>0</v>
      </c>
      <c r="H84" s="191">
        <f>COUNTIF('Maturity Tool Input'!$I$153:$I$154,"Yes")</f>
        <v>0</v>
      </c>
      <c r="K84" s="7"/>
      <c r="M84" s="6"/>
    </row>
    <row r="85" spans="1:13" hidden="1" outlineLevel="1" x14ac:dyDescent="0.2">
      <c r="A85" s="18"/>
      <c r="B85" s="17" t="s">
        <v>499</v>
      </c>
      <c r="C85" s="6" t="s">
        <v>519</v>
      </c>
      <c r="D85" s="191">
        <f>COUNTIF('Maturity Tool Input'!$I$155:$I$156,"Yes")</f>
        <v>0</v>
      </c>
      <c r="E85" s="191">
        <f>COUNTIF('Maturity Tool Input'!$I$157:$I$160,"Yes")</f>
        <v>0</v>
      </c>
      <c r="F85" s="191">
        <f>COUNTIF('Maturity Tool Input'!$I$161:$I$164,"Yes")</f>
        <v>0</v>
      </c>
      <c r="G85" s="191">
        <f>COUNTIF('Maturity Tool Input'!$I$165:$I$169,"Yes")</f>
        <v>0</v>
      </c>
      <c r="H85" s="191">
        <f>COUNTIF('Maturity Tool Input'!$I$170:$I$172,"Yes")</f>
        <v>0</v>
      </c>
      <c r="K85" s="7"/>
      <c r="M85" s="6"/>
    </row>
    <row r="86" spans="1:13" hidden="1" outlineLevel="1" x14ac:dyDescent="0.2">
      <c r="A86" s="19"/>
      <c r="B86" s="17" t="s">
        <v>500</v>
      </c>
      <c r="C86" s="6" t="s">
        <v>537</v>
      </c>
      <c r="D86" s="191">
        <f>COUNTIF('Maturity Tool Input'!$I$173:$I$175,"Yes")</f>
        <v>0</v>
      </c>
      <c r="E86" s="191">
        <f>COUNTIF('Maturity Tool Input'!$I$176:$I$177,"Yes")</f>
        <v>0</v>
      </c>
      <c r="F86" s="191">
        <f>COUNTIF('Maturity Tool Input'!$I$178:$I$181,"Yes")</f>
        <v>0</v>
      </c>
      <c r="G86" s="191">
        <f>COUNTIF('Maturity Tool Input'!$I$182:$I$184,"Yes")</f>
        <v>0</v>
      </c>
      <c r="H86" s="191">
        <f>COUNTIF('Maturity Tool Input'!$I$185:$I$187,"Yes")</f>
        <v>0</v>
      </c>
      <c r="K86" s="7"/>
      <c r="M86" s="6"/>
    </row>
    <row r="87" spans="1:13" hidden="1" outlineLevel="1" x14ac:dyDescent="0.2">
      <c r="A87" s="17" t="s">
        <v>42</v>
      </c>
      <c r="B87" s="17" t="s">
        <v>501</v>
      </c>
      <c r="C87" s="6" t="s">
        <v>520</v>
      </c>
      <c r="D87" s="191">
        <f>COUNTIF('Maturity Tool Input'!$I$188:$I$197,"Yes")</f>
        <v>0</v>
      </c>
      <c r="E87" s="191">
        <f>COUNTIF('Maturity Tool Input'!$I$198:$I$205,"Yes")</f>
        <v>0</v>
      </c>
      <c r="F87" s="191">
        <f>COUNTIF('Maturity Tool Input'!$I$206:$I$211,"Yes")</f>
        <v>0</v>
      </c>
      <c r="G87" s="191">
        <f>COUNTIF('Maturity Tool Input'!$I$212:$I$214,"Yes")</f>
        <v>0</v>
      </c>
      <c r="H87" s="191">
        <f>COUNTIF('Maturity Tool Input'!$I$215:$I$218,"Yes")</f>
        <v>0</v>
      </c>
      <c r="K87" s="7"/>
      <c r="M87" s="6"/>
    </row>
    <row r="88" spans="1:13" hidden="1" outlineLevel="1" x14ac:dyDescent="0.2">
      <c r="A88" s="18"/>
      <c r="B88" s="18"/>
      <c r="C88" s="6" t="s">
        <v>521</v>
      </c>
      <c r="D88" s="191">
        <f>COUNTIF('Maturity Tool Input'!$I$219:$I$236,"Yes")</f>
        <v>0</v>
      </c>
      <c r="E88" s="191">
        <f>COUNTIF('Maturity Tool Input'!$I$237:$I$241,"Yes")</f>
        <v>0</v>
      </c>
      <c r="F88" s="191">
        <f>COUNTIF('Maturity Tool Input'!$I$242:$I$249,"Yes")</f>
        <v>0</v>
      </c>
      <c r="G88" s="191">
        <f>COUNTIF('Maturity Tool Input'!$I$250:$I$251,"Yes")</f>
        <v>0</v>
      </c>
      <c r="H88" s="191">
        <f>COUNTIF('Maturity Tool Input'!$I$252:$I$256,"Yes")</f>
        <v>0</v>
      </c>
      <c r="K88" s="7"/>
      <c r="M88" s="6"/>
    </row>
    <row r="89" spans="1:13" hidden="1" outlineLevel="1" x14ac:dyDescent="0.2">
      <c r="A89" s="18"/>
      <c r="B89" s="18"/>
      <c r="C89" s="6" t="s">
        <v>522</v>
      </c>
      <c r="D89" s="191">
        <f>COUNTIF('Maturity Tool Input'!$I$257:$I$257,"Yes")</f>
        <v>0</v>
      </c>
      <c r="E89" s="191">
        <f>COUNTIF('Maturity Tool Input'!$I$258:$I$264,"Yes")</f>
        <v>0</v>
      </c>
      <c r="F89" s="191">
        <f>COUNTIF('Maturity Tool Input'!$I$265:$I$267,"Yes")</f>
        <v>0</v>
      </c>
      <c r="G89" s="191">
        <f>COUNTIF('Maturity Tool Input'!$I$268:$I$269,"Yes")</f>
        <v>0</v>
      </c>
      <c r="H89" s="191">
        <f>COUNTIF('Maturity Tool Input'!$I$270:$I$270,"Yes")</f>
        <v>0</v>
      </c>
      <c r="K89" s="7"/>
      <c r="M89" s="6"/>
    </row>
    <row r="90" spans="1:13" hidden="1" outlineLevel="1" x14ac:dyDescent="0.2">
      <c r="A90" s="18"/>
      <c r="B90" s="18"/>
      <c r="C90" s="6" t="s">
        <v>523</v>
      </c>
      <c r="D90" s="191">
        <f>COUNTIF('Maturity Tool Input'!$I$271:$I$274,"Yes")</f>
        <v>0</v>
      </c>
      <c r="E90" s="191">
        <f>COUNTIF('Maturity Tool Input'!$I$275:$I$275,"Yes")</f>
        <v>0</v>
      </c>
      <c r="F90" s="191">
        <f>COUNTIF('Maturity Tool Input'!$I$276:$I$279,"Yes")</f>
        <v>0</v>
      </c>
      <c r="G90" s="191">
        <f>COUNTIF('Maturity Tool Input'!$I$280:$I$282,"Yes")</f>
        <v>0</v>
      </c>
      <c r="H90" s="191">
        <f>COUNTIF('Maturity Tool Input'!$I$283:$I$283,"Yes")</f>
        <v>0</v>
      </c>
      <c r="K90" s="7"/>
      <c r="M90" s="6"/>
    </row>
    <row r="91" spans="1:13" hidden="1" outlineLevel="1" x14ac:dyDescent="0.2">
      <c r="A91" s="18"/>
      <c r="B91" s="17" t="s">
        <v>502</v>
      </c>
      <c r="C91" s="6" t="s">
        <v>524</v>
      </c>
      <c r="D91" s="191">
        <f>COUNTIF('Maturity Tool Input'!$I$284:$I$287,"Yes")</f>
        <v>0</v>
      </c>
      <c r="E91" s="191">
        <f>COUNTIF('Maturity Tool Input'!$I$288:$I$293,"Yes")</f>
        <v>0</v>
      </c>
      <c r="F91" s="191">
        <f>COUNTIF('Maturity Tool Input'!$I$294:$I$295,"Yes")</f>
        <v>0</v>
      </c>
      <c r="G91" s="191">
        <f>COUNTIF('Maturity Tool Input'!$I$296:$I$298,"Yes")</f>
        <v>0</v>
      </c>
      <c r="H91" s="191">
        <f>COUNTIF('Maturity Tool Input'!$I$299:$I$300,"Yes")</f>
        <v>0</v>
      </c>
      <c r="K91" s="7"/>
      <c r="M91" s="6"/>
    </row>
    <row r="92" spans="1:13" hidden="1" outlineLevel="1" x14ac:dyDescent="0.2">
      <c r="A92" s="18"/>
      <c r="B92" s="18"/>
      <c r="C92" s="6" t="s">
        <v>525</v>
      </c>
      <c r="D92" s="191">
        <f>COUNTIF('Maturity Tool Input'!$I$301:$I$305,"Yes")</f>
        <v>0</v>
      </c>
      <c r="E92" s="191">
        <f>COUNTIF('Maturity Tool Input'!$I$306:$I$309,"Yes")</f>
        <v>0</v>
      </c>
      <c r="F92" s="191">
        <f>COUNTIF('Maturity Tool Input'!$I$310:$I$315,"Yes")</f>
        <v>0</v>
      </c>
      <c r="G92" s="191">
        <f>COUNTIF('Maturity Tool Input'!$I$316:$I$320,"Yes")</f>
        <v>0</v>
      </c>
      <c r="H92" s="191">
        <f>COUNTIF('Maturity Tool Input'!$I$321:$I$322,"Yes")</f>
        <v>0</v>
      </c>
      <c r="K92" s="7"/>
      <c r="M92" s="6"/>
    </row>
    <row r="93" spans="1:13" hidden="1" outlineLevel="1" x14ac:dyDescent="0.2">
      <c r="A93" s="18"/>
      <c r="B93" s="18"/>
      <c r="C93" s="6" t="s">
        <v>526</v>
      </c>
      <c r="D93" s="191">
        <f>COUNTIF('Maturity Tool Input'!$I$323:$I$327,"Yes")</f>
        <v>0</v>
      </c>
      <c r="E93" s="191">
        <f>COUNTIF('Maturity Tool Input'!$I$328:$I$328,"Yes")</f>
        <v>0</v>
      </c>
      <c r="F93" s="191">
        <f>COUNTIF('Maturity Tool Input'!$I$329:$I$331,"Yes")</f>
        <v>0</v>
      </c>
      <c r="G93" s="191">
        <f>COUNTIF('Maturity Tool Input'!$I$332:$I$335,"Yes")</f>
        <v>0</v>
      </c>
      <c r="H93" s="191">
        <f>COUNTIF('Maturity Tool Input'!$I$336:$I$337,"Yes")</f>
        <v>0</v>
      </c>
      <c r="K93" s="7"/>
      <c r="M93" s="6"/>
    </row>
    <row r="94" spans="1:13" hidden="1" outlineLevel="1" x14ac:dyDescent="0.2">
      <c r="A94" s="18"/>
      <c r="B94" s="17" t="s">
        <v>503</v>
      </c>
      <c r="C94" s="6" t="s">
        <v>527</v>
      </c>
      <c r="D94" s="191">
        <f>COUNTIF('Maturity Tool Input'!$I$338:$I$340,"Yes")</f>
        <v>0</v>
      </c>
      <c r="E94" s="191">
        <f>COUNTIF('Maturity Tool Input'!$I$341:$I$345,"Yes")</f>
        <v>0</v>
      </c>
      <c r="F94" s="191">
        <f>COUNTIF('Maturity Tool Input'!$I$346:$I$346,"Yes")</f>
        <v>0</v>
      </c>
      <c r="G94" s="191">
        <f>COUNTIF('Maturity Tool Input'!$I$347:$I$348,"Yes")</f>
        <v>0</v>
      </c>
      <c r="H94" s="191">
        <f>COUNTIF('Maturity Tool Input'!$I$349:$I$350,"Yes")</f>
        <v>0</v>
      </c>
      <c r="K94" s="7"/>
      <c r="M94" s="6"/>
    </row>
    <row r="95" spans="1:13" hidden="1" outlineLevel="1" x14ac:dyDescent="0.2">
      <c r="A95" s="19"/>
      <c r="B95" s="18"/>
      <c r="C95" s="6" t="s">
        <v>528</v>
      </c>
      <c r="D95" s="191">
        <f>COUNTIF('Maturity Tool Input'!$I$351:$I$351,"Yes")</f>
        <v>0</v>
      </c>
      <c r="E95" s="191">
        <f>COUNTIF('Maturity Tool Input'!$I$352:$I$353,"Yes")</f>
        <v>0</v>
      </c>
      <c r="F95" s="191">
        <f>COUNTIF('Maturity Tool Input'!$I$354:$I$359,"Yes")</f>
        <v>0</v>
      </c>
      <c r="G95" s="191">
        <f>COUNTIF('Maturity Tool Input'!$I$360:$I$360,"Yes")</f>
        <v>0</v>
      </c>
      <c r="H95" s="191">
        <f>COUNTIF('Maturity Tool Input'!$I$361:$I$361,"Yes")</f>
        <v>0</v>
      </c>
      <c r="K95" s="7"/>
      <c r="M95" s="6"/>
    </row>
    <row r="96" spans="1:13" hidden="1" outlineLevel="1" x14ac:dyDescent="0.2">
      <c r="A96" s="17" t="s">
        <v>493</v>
      </c>
      <c r="B96" s="17" t="s">
        <v>504</v>
      </c>
      <c r="C96" s="6" t="s">
        <v>504</v>
      </c>
      <c r="D96" s="191">
        <f>COUNTIF('Maturity Tool Input'!$I$362:$I$365,"Yes")</f>
        <v>0</v>
      </c>
      <c r="E96" s="191">
        <f>COUNTIF('Maturity Tool Input'!$I$366:$I$369,"Yes")</f>
        <v>0</v>
      </c>
      <c r="F96" s="191">
        <f>COUNTIF('Maturity Tool Input'!$I$370:$I$373,"Yes")</f>
        <v>0</v>
      </c>
      <c r="G96" s="191">
        <f>COUNTIF('Maturity Tool Input'!$I$374:$I$375,"Yes")</f>
        <v>0</v>
      </c>
      <c r="H96" s="191">
        <f>COUNTIF('Maturity Tool Input'!$I$376:$I$377,"Yes")</f>
        <v>0</v>
      </c>
      <c r="K96" s="7"/>
      <c r="M96" s="6"/>
    </row>
    <row r="97" spans="1:13" hidden="1" outlineLevel="1" x14ac:dyDescent="0.2">
      <c r="A97" s="18"/>
      <c r="B97" s="17" t="s">
        <v>505</v>
      </c>
      <c r="C97" s="6" t="s">
        <v>529</v>
      </c>
      <c r="D97" s="191">
        <f>COUNTIF('Maturity Tool Input'!$I$378:$I$380,"Yes")</f>
        <v>0</v>
      </c>
      <c r="E97" s="191">
        <f>COUNTIF('Maturity Tool Input'!$I$381:$I$382,"Yes")</f>
        <v>0</v>
      </c>
      <c r="F97" s="191">
        <f>COUNTIF('Maturity Tool Input'!$I$383:$I$384,"Yes")</f>
        <v>0</v>
      </c>
      <c r="G97" s="191">
        <f>COUNTIF('Maturity Tool Input'!$I$385:$I$386,"Yes")</f>
        <v>0</v>
      </c>
      <c r="H97" s="191">
        <f>COUNTIF('Maturity Tool Input'!$I$387:$I$388,"Yes")</f>
        <v>0</v>
      </c>
      <c r="K97" s="7"/>
      <c r="M97" s="6"/>
    </row>
    <row r="98" spans="1:13" hidden="1" outlineLevel="1" x14ac:dyDescent="0.2">
      <c r="A98" s="18"/>
      <c r="B98" s="18"/>
      <c r="C98" s="6" t="s">
        <v>530</v>
      </c>
      <c r="D98" s="191">
        <f>COUNTIF('Maturity Tool Input'!$I$389:$I$394,"Yes")</f>
        <v>0</v>
      </c>
      <c r="E98" s="191">
        <f>COUNTIF('Maturity Tool Input'!$I$395:$I$397,"Yes")</f>
        <v>0</v>
      </c>
      <c r="F98" s="191">
        <f>COUNTIF('Maturity Tool Input'!$I$398:$I$398,"Yes")</f>
        <v>0</v>
      </c>
      <c r="G98" s="191">
        <f>COUNTIF('Maturity Tool Input'!$I$399:$I$400,"Yes")</f>
        <v>0</v>
      </c>
      <c r="H98" s="191">
        <f>COUNTIF('Maturity Tool Input'!$I$401:$I$401,"Yes")</f>
        <v>0</v>
      </c>
      <c r="K98" s="7"/>
      <c r="M98" s="6"/>
    </row>
    <row r="99" spans="1:13" hidden="1" outlineLevel="1" x14ac:dyDescent="0.2">
      <c r="A99" s="19"/>
      <c r="B99" s="18"/>
      <c r="C99" s="6" t="s">
        <v>531</v>
      </c>
      <c r="D99" s="191">
        <f>COUNTIF('Maturity Tool Input'!$I$402:$I$404,"Yes")</f>
        <v>0</v>
      </c>
      <c r="E99" s="191">
        <f>COUNTIF('Maturity Tool Input'!$I$405:$I$408,"Yes")</f>
        <v>0</v>
      </c>
      <c r="F99" s="191">
        <f>COUNTIF('Maturity Tool Input'!$I$409:$I$410,"Yes")</f>
        <v>0</v>
      </c>
      <c r="G99" s="191">
        <f>COUNTIF('Maturity Tool Input'!$I$411:$I$411,"Yes")</f>
        <v>0</v>
      </c>
      <c r="H99" s="191">
        <f>COUNTIF('Maturity Tool Input'!$I$412:$I$412,"Yes")</f>
        <v>0</v>
      </c>
      <c r="K99" s="7"/>
      <c r="M99" s="6"/>
    </row>
    <row r="100" spans="1:13" hidden="1" outlineLevel="1" x14ac:dyDescent="0.2">
      <c r="A100" s="17" t="s">
        <v>43</v>
      </c>
      <c r="B100" s="17" t="s">
        <v>506</v>
      </c>
      <c r="C100" s="6" t="s">
        <v>532</v>
      </c>
      <c r="D100" s="191">
        <f>COUNTIF('Maturity Tool Input'!$I$413:$I$418,"Yes")</f>
        <v>0</v>
      </c>
      <c r="E100" s="191">
        <f>COUNTIF('Maturity Tool Input'!$I$419:$I$423,"Yes")</f>
        <v>0</v>
      </c>
      <c r="F100" s="191">
        <f>COUNTIF('Maturity Tool Input'!$I$424:$I$427,"Yes")</f>
        <v>0</v>
      </c>
      <c r="G100" s="191">
        <f>COUNTIF('Maturity Tool Input'!$I$428:$I430,"Yes")</f>
        <v>0</v>
      </c>
      <c r="H100" s="191">
        <f>COUNTIF('Maturity Tool Input'!$I$431:$I$432,"Yes")</f>
        <v>0</v>
      </c>
      <c r="K100" s="7"/>
      <c r="M100" s="6"/>
    </row>
    <row r="101" spans="1:13" hidden="1" outlineLevel="1" x14ac:dyDescent="0.2">
      <c r="A101" s="18"/>
      <c r="B101" s="18"/>
      <c r="C101" s="6" t="s">
        <v>533</v>
      </c>
      <c r="D101" s="191">
        <f>COUNTIF('Maturity Tool Input'!$I$433:$I$435,"Yes")</f>
        <v>0</v>
      </c>
      <c r="E101" s="191">
        <f>COUNTIF('Maturity Tool Input'!$I$436:$I$438,"Yes")</f>
        <v>0</v>
      </c>
      <c r="F101" s="191">
        <f>COUNTIF('Maturity Tool Input'!$I$439:$I$443,"Yes")</f>
        <v>0</v>
      </c>
      <c r="G101" s="191">
        <f>COUNTIF('Maturity Tool Input'!$I$444:$I$448,"Yes")</f>
        <v>0</v>
      </c>
      <c r="H101" s="191">
        <f>COUNTIF('Maturity Tool Input'!$I$449:$I$452,"Yes")</f>
        <v>0</v>
      </c>
      <c r="K101" s="7"/>
      <c r="M101" s="6"/>
    </row>
    <row r="102" spans="1:13" hidden="1" outlineLevel="1" x14ac:dyDescent="0.2">
      <c r="A102" s="18"/>
      <c r="B102" s="17" t="s">
        <v>507</v>
      </c>
      <c r="C102" s="6" t="s">
        <v>534</v>
      </c>
      <c r="D102" s="191">
        <f>COUNTIF('Maturity Tool Input'!$I$453:$I$455,"Yes")</f>
        <v>0</v>
      </c>
      <c r="E102" s="191">
        <f>COUNTIF('Maturity Tool Input'!$I$456:$I$456,"Yes")</f>
        <v>0</v>
      </c>
      <c r="F102" s="191">
        <f>COUNTIF('Maturity Tool Input'!$I$457:$I$461,"Yes")</f>
        <v>0</v>
      </c>
      <c r="G102" s="191">
        <f>COUNTIF('Maturity Tool Input'!$I$462:$I$463,"Yes")</f>
        <v>0</v>
      </c>
      <c r="H102" s="191">
        <f>COUNTIF('Maturity Tool Input'!$I$464:$I$464,"Yes")</f>
        <v>0</v>
      </c>
      <c r="K102" s="7"/>
      <c r="M102" s="6"/>
    </row>
    <row r="103" spans="1:13" hidden="1" outlineLevel="1" x14ac:dyDescent="0.2">
      <c r="A103" s="18"/>
      <c r="B103" s="18"/>
      <c r="C103" s="6" t="s">
        <v>535</v>
      </c>
      <c r="D103" s="191">
        <f>COUNTIF('Maturity Tool Input'!$I$465:$I$465,"Yes")</f>
        <v>0</v>
      </c>
      <c r="E103" s="191">
        <f>COUNTIF('Maturity Tool Input'!$I$466:$I$473,"Yes")</f>
        <v>0</v>
      </c>
      <c r="F103" s="191">
        <f>COUNTIF('Maturity Tool Input'!$I$474:$I$477,"Yes")</f>
        <v>0</v>
      </c>
      <c r="G103" s="191">
        <f>COUNTIF('Maturity Tool Input'!$I$478:$I$480,"Yes")</f>
        <v>0</v>
      </c>
      <c r="H103" s="191">
        <f>COUNTIF('Maturity Tool Input'!$I$481:$I$482,"Yes")</f>
        <v>0</v>
      </c>
      <c r="K103" s="7"/>
      <c r="M103" s="6"/>
    </row>
    <row r="104" spans="1:13" hidden="1" outlineLevel="1" x14ac:dyDescent="0.2">
      <c r="A104" s="19"/>
      <c r="B104" s="17" t="s">
        <v>508</v>
      </c>
      <c r="C104" s="6" t="s">
        <v>536</v>
      </c>
      <c r="D104" s="191">
        <f>COUNTIF('Maturity Tool Input'!$I$483:$I$486,"Yes")</f>
        <v>0</v>
      </c>
      <c r="E104" s="191">
        <f>COUNTIF('Maturity Tool Input'!$I$487:$I$489,"Yes")</f>
        <v>0</v>
      </c>
      <c r="F104" s="191">
        <f>COUNTIF('Maturity Tool Input'!$I$490:$I$492,"Yes")</f>
        <v>0</v>
      </c>
      <c r="G104" s="191">
        <f>COUNTIF('Maturity Tool Input'!$I$493:$I$494,"Yes")</f>
        <v>0</v>
      </c>
      <c r="H104" s="191">
        <f>COUNTIF('Maturity Tool Input'!$I$495:$I$495,"Yes")</f>
        <v>0</v>
      </c>
    </row>
    <row r="105" spans="1:13" hidden="1" outlineLevel="1" x14ac:dyDescent="0.2">
      <c r="D105" s="16">
        <f>SUM(D75:D104)</f>
        <v>0</v>
      </c>
      <c r="E105" s="16">
        <f t="shared" ref="E105" si="9">SUM(E75:E104)</f>
        <v>0</v>
      </c>
      <c r="F105" s="16">
        <f t="shared" ref="F105" si="10">SUM(F75:F104)</f>
        <v>0</v>
      </c>
      <c r="G105" s="16">
        <f t="shared" ref="G105" si="11">SUM(G75:G104)</f>
        <v>0</v>
      </c>
      <c r="H105" s="16">
        <f t="shared" ref="H105" si="12">SUM(H75:H104)</f>
        <v>0</v>
      </c>
      <c r="I105" s="190"/>
      <c r="J105" s="198">
        <f>SUM(D105:H105)</f>
        <v>0</v>
      </c>
    </row>
    <row r="106" spans="1:13" hidden="1" outlineLevel="1" collapsed="1" x14ac:dyDescent="0.2">
      <c r="D106" s="16"/>
      <c r="E106" s="16"/>
      <c r="F106" s="16"/>
      <c r="G106" s="16"/>
      <c r="H106" s="16"/>
      <c r="I106" s="190"/>
    </row>
    <row r="107" spans="1:13" collapsed="1" x14ac:dyDescent="0.2">
      <c r="D107" s="16"/>
      <c r="E107" s="16"/>
      <c r="F107" s="16"/>
      <c r="G107" s="16"/>
      <c r="H107" s="16"/>
      <c r="I107" s="190"/>
    </row>
    <row r="108" spans="1:13" s="196" customFormat="1" ht="15" customHeight="1" x14ac:dyDescent="0.2">
      <c r="A108" s="5" t="s">
        <v>1280</v>
      </c>
      <c r="B108" s="193"/>
      <c r="C108" s="193"/>
      <c r="D108" s="194"/>
      <c r="E108" s="194"/>
      <c r="F108" s="194"/>
      <c r="G108" s="194"/>
      <c r="H108" s="194"/>
      <c r="I108" s="195"/>
      <c r="L108" s="197"/>
      <c r="M108" s="197"/>
    </row>
    <row r="109" spans="1:13" hidden="1" outlineLevel="1" x14ac:dyDescent="0.2">
      <c r="A109" s="14" t="s">
        <v>6</v>
      </c>
      <c r="B109" s="14" t="s">
        <v>7</v>
      </c>
      <c r="C109" s="14" t="s">
        <v>8</v>
      </c>
      <c r="D109" s="15" t="s">
        <v>10</v>
      </c>
      <c r="E109" s="15" t="s">
        <v>37</v>
      </c>
      <c r="F109" s="15" t="s">
        <v>11</v>
      </c>
      <c r="G109" s="15" t="s">
        <v>38</v>
      </c>
      <c r="H109" s="15" t="s">
        <v>39</v>
      </c>
      <c r="I109" s="190"/>
    </row>
    <row r="110" spans="1:13" hidden="1" outlineLevel="1" x14ac:dyDescent="0.2">
      <c r="A110" s="17" t="s">
        <v>40</v>
      </c>
      <c r="B110" s="17" t="s">
        <v>494</v>
      </c>
      <c r="C110" s="6" t="s">
        <v>509</v>
      </c>
      <c r="D110" s="191">
        <f>COUNTIF('Maturity Tool Input'!$I$2:$I$6,"N/A")</f>
        <v>0</v>
      </c>
      <c r="E110" s="191">
        <f>COUNTIF('Maturity Tool Input'!$I$7:$I$10,"N/A")</f>
        <v>0</v>
      </c>
      <c r="F110" s="191">
        <f>COUNTIF('Maturity Tool Input'!$I$11:$I$18,"N/A")</f>
        <v>0</v>
      </c>
      <c r="G110" s="191">
        <f>COUNTIF('Maturity Tool Input'!$I$19:$I$24,"N/A")</f>
        <v>0</v>
      </c>
      <c r="H110" s="191">
        <f>COUNTIF('Maturity Tool Input'!$I$25:$I$26,"N/A")</f>
        <v>0</v>
      </c>
      <c r="I110" s="190"/>
    </row>
    <row r="111" spans="1:13" hidden="1" outlineLevel="1" x14ac:dyDescent="0.2">
      <c r="A111" s="18"/>
      <c r="B111" s="18"/>
      <c r="C111" s="6" t="s">
        <v>510</v>
      </c>
      <c r="D111" s="191">
        <f>COUNTIF('Maturity Tool Input'!$I$27:$I$33,"N/A")</f>
        <v>0</v>
      </c>
      <c r="E111" s="191">
        <f>COUNTIF('Maturity Tool Input'!$I$34:$I$36,"N/A")</f>
        <v>0</v>
      </c>
      <c r="F111" s="191">
        <f>COUNTIF('Maturity Tool Input'!$I$37:$I$41,"N/A")</f>
        <v>0</v>
      </c>
      <c r="G111" s="191">
        <f>COUNTIF('Maturity Tool Input'!$I$42:$I$46,"N/A")</f>
        <v>0</v>
      </c>
      <c r="H111" s="191">
        <f>COUNTIF('Maturity Tool Input'!$I$47:$I$47,"N/A")</f>
        <v>0</v>
      </c>
      <c r="I111" s="190"/>
    </row>
    <row r="112" spans="1:13" hidden="1" outlineLevel="1" x14ac:dyDescent="0.2">
      <c r="A112" s="18"/>
      <c r="B112" s="18"/>
      <c r="C112" s="6" t="s">
        <v>511</v>
      </c>
      <c r="D112" s="191">
        <f>COUNTIF('Maturity Tool Input'!$I$48:$I$51,"N/A")</f>
        <v>0</v>
      </c>
      <c r="E112" s="191">
        <f>COUNTIF('Maturity Tool Input'!$I$52:$I$55,"N/A")</f>
        <v>0</v>
      </c>
      <c r="F112" s="191">
        <f>COUNTIF('Maturity Tool Input'!$I$56:$I$57,"N/A")</f>
        <v>0</v>
      </c>
      <c r="G112" s="191">
        <f>COUNTIF('Maturity Tool Input'!$I$58:$I$61,"N/A")</f>
        <v>0</v>
      </c>
      <c r="H112" s="191">
        <f>COUNTIF('Maturity Tool Input'!$I$62:$I$63,"N/A")</f>
        <v>0</v>
      </c>
      <c r="I112" s="190"/>
    </row>
    <row r="113" spans="1:9" hidden="1" outlineLevel="1" x14ac:dyDescent="0.2">
      <c r="A113" s="18"/>
      <c r="B113" s="17" t="s">
        <v>495</v>
      </c>
      <c r="C113" s="6" t="s">
        <v>512</v>
      </c>
      <c r="D113" s="191">
        <f>COUNTIF('Maturity Tool Input'!$I$64:$I$64,"N/A")</f>
        <v>0</v>
      </c>
      <c r="E113" s="191">
        <f>COUNTIF('Maturity Tool Input'!$I$65:$I$67,"N/A")</f>
        <v>0</v>
      </c>
      <c r="F113" s="191">
        <f>COUNTIF('Maturity Tool Input'!$I$68:$I$72,"N/A")</f>
        <v>0</v>
      </c>
      <c r="G113" s="191">
        <f>COUNTIF('Maturity Tool Input'!$I$73:$I$77,"N/A")</f>
        <v>0</v>
      </c>
      <c r="H113" s="191">
        <f>COUNTIF('Maturity Tool Input'!$I$78:$I$79,"N/A")</f>
        <v>0</v>
      </c>
      <c r="I113" s="190"/>
    </row>
    <row r="114" spans="1:9" hidden="1" outlineLevel="1" x14ac:dyDescent="0.2">
      <c r="A114" s="18"/>
      <c r="B114" s="18"/>
      <c r="C114" s="6" t="s">
        <v>513</v>
      </c>
      <c r="D114" s="191">
        <f>COUNTIF('Maturity Tool Input'!$I$80:$I$82,"N/A")</f>
        <v>0</v>
      </c>
      <c r="E114" s="191">
        <f>COUNTIF('Maturity Tool Input'!$I$83:$I$85,"N/A")</f>
        <v>0</v>
      </c>
      <c r="F114" s="191">
        <f>COUNTIF('Maturity Tool Input'!$I$86:$I$86,"N/A")</f>
        <v>0</v>
      </c>
      <c r="G114" s="191">
        <f>COUNTIF('Maturity Tool Input'!$I$87:$I$87,"N/A")</f>
        <v>0</v>
      </c>
      <c r="H114" s="191">
        <f>COUNTIF('Maturity Tool Input'!$I$88:$I$90,"N/A")</f>
        <v>0</v>
      </c>
      <c r="I114" s="190"/>
    </row>
    <row r="115" spans="1:9" hidden="1" outlineLevel="1" x14ac:dyDescent="0.2">
      <c r="A115" s="18"/>
      <c r="B115" s="18"/>
      <c r="C115" s="6" t="s">
        <v>514</v>
      </c>
      <c r="D115" s="191">
        <f>COUNTIF('Maturity Tool Input'!$I$91:$I$94,"N/A")</f>
        <v>0</v>
      </c>
      <c r="E115" s="191">
        <f>COUNTIF('Maturity Tool Input'!$I$95:$I$99,"N/A")</f>
        <v>0</v>
      </c>
      <c r="F115" s="191">
        <f>COUNTIF('Maturity Tool Input'!$I$100:$I$103,"N/A")</f>
        <v>0</v>
      </c>
      <c r="G115" s="191">
        <f>COUNTIF('Maturity Tool Input'!$I$104:$I$106,"N/A")</f>
        <v>0</v>
      </c>
      <c r="H115" s="191">
        <f>COUNTIF('Maturity Tool Input'!$I$107:$I$108,"N/A")</f>
        <v>0</v>
      </c>
      <c r="I115" s="190"/>
    </row>
    <row r="116" spans="1:9" hidden="1" outlineLevel="1" x14ac:dyDescent="0.2">
      <c r="A116" s="18"/>
      <c r="B116" s="17" t="s">
        <v>496</v>
      </c>
      <c r="C116" s="6" t="s">
        <v>515</v>
      </c>
      <c r="D116" s="191">
        <f>COUNTIF('Maturity Tool Input'!$I$109:$I$110,"N/A")</f>
        <v>0</v>
      </c>
      <c r="E116" s="191">
        <f>COUNTIF('Maturity Tool Input'!$I$111:$I$114,"N/A")</f>
        <v>0</v>
      </c>
      <c r="F116" s="191">
        <f>COUNTIF('Maturity Tool Input'!$I$115:$I$115,"N/A")</f>
        <v>0</v>
      </c>
      <c r="G116" s="191">
        <f>COUNTIF('Maturity Tool Input'!$I$116:$I$117,"N/A")</f>
        <v>0</v>
      </c>
      <c r="H116" s="191">
        <f>COUNTIF('Maturity Tool Input'!$I$118:$I$118,"N/A")</f>
        <v>0</v>
      </c>
      <c r="I116" s="190"/>
    </row>
    <row r="117" spans="1:9" hidden="1" outlineLevel="1" x14ac:dyDescent="0.2">
      <c r="A117" s="18"/>
      <c r="B117" s="17" t="s">
        <v>497</v>
      </c>
      <c r="C117" s="6" t="s">
        <v>516</v>
      </c>
      <c r="D117" s="191">
        <f>COUNTIF('Maturity Tool Input'!$I$119:$I$122,"N/A")</f>
        <v>0</v>
      </c>
      <c r="E117" s="191">
        <f>COUNTIF('Maturity Tool Input'!$I$123:$I$127,"N/A")</f>
        <v>0</v>
      </c>
      <c r="F117" s="191">
        <f>COUNTIF('Maturity Tool Input'!$I$128:$I$131,"N/A")</f>
        <v>0</v>
      </c>
      <c r="G117" s="191">
        <f>COUNTIF('Maturity Tool Input'!$I$132:$I$132,"N/A")</f>
        <v>0</v>
      </c>
      <c r="H117" s="191">
        <f>COUNTIF('Maturity Tool Input'!$I$133:$I$133,"N/A")</f>
        <v>0</v>
      </c>
      <c r="I117" s="190"/>
    </row>
    <row r="118" spans="1:9" hidden="1" outlineLevel="1" x14ac:dyDescent="0.2">
      <c r="A118" s="19"/>
      <c r="B118" s="18"/>
      <c r="C118" s="6" t="s">
        <v>517</v>
      </c>
      <c r="D118" s="191">
        <f>COUNTIF('Maturity Tool Input'!$I$134:$I$134,"N/A")</f>
        <v>0</v>
      </c>
      <c r="E118" s="191">
        <f>COUNTIF('Maturity Tool Input'!$I$135:$I$137,"N/A")</f>
        <v>0</v>
      </c>
      <c r="F118" s="191">
        <f>COUNTIF('Maturity Tool Input'!$I$138:$I$140,"N/A")</f>
        <v>0</v>
      </c>
      <c r="G118" s="191">
        <f>COUNTIF('Maturity Tool Input'!$I$141:$I$141,"N/A")</f>
        <v>0</v>
      </c>
      <c r="H118" s="191">
        <f>COUNTIF('Maturity Tool Input'!$I$142:$I$142,"N/A")</f>
        <v>0</v>
      </c>
      <c r="I118" s="190"/>
    </row>
    <row r="119" spans="1:9" hidden="1" outlineLevel="1" x14ac:dyDescent="0.2">
      <c r="A119" s="17" t="s">
        <v>41</v>
      </c>
      <c r="B119" s="17" t="s">
        <v>498</v>
      </c>
      <c r="C119" s="6" t="s">
        <v>518</v>
      </c>
      <c r="D119" s="191">
        <f>COUNTIF('Maturity Tool Input'!$I$143:$I$145,"N/A")</f>
        <v>0</v>
      </c>
      <c r="E119" s="191">
        <f>COUNTIF('Maturity Tool Input'!$I$146:$I$146,"N/A")</f>
        <v>0</v>
      </c>
      <c r="F119" s="191">
        <f>COUNTIF('Maturity Tool Input'!$I$147:$I$149,"N/A")</f>
        <v>0</v>
      </c>
      <c r="G119" s="191">
        <f>COUNTIF('Maturity Tool Input'!$I$150:$I$152,"N/A")</f>
        <v>0</v>
      </c>
      <c r="H119" s="191">
        <f>COUNTIF('Maturity Tool Input'!$I$153:$I$154,"N/A")</f>
        <v>0</v>
      </c>
      <c r="I119" s="190"/>
    </row>
    <row r="120" spans="1:9" hidden="1" outlineLevel="1" x14ac:dyDescent="0.2">
      <c r="A120" s="18"/>
      <c r="B120" s="17" t="s">
        <v>499</v>
      </c>
      <c r="C120" s="6" t="s">
        <v>519</v>
      </c>
      <c r="D120" s="191">
        <f>COUNTIF('Maturity Tool Input'!$I$155:$I$156,"N/A")</f>
        <v>0</v>
      </c>
      <c r="E120" s="191">
        <f>COUNTIF('Maturity Tool Input'!$I$157:$I$160,"N/A")</f>
        <v>0</v>
      </c>
      <c r="F120" s="191">
        <f>COUNTIF('Maturity Tool Input'!$I$161:$I$164,"N/A")</f>
        <v>0</v>
      </c>
      <c r="G120" s="191">
        <f>COUNTIF('Maturity Tool Input'!$I$165:$I$169,"N/A")</f>
        <v>0</v>
      </c>
      <c r="H120" s="191">
        <f>COUNTIF('Maturity Tool Input'!$I$170:$I$172,"N/A")</f>
        <v>0</v>
      </c>
      <c r="I120" s="190"/>
    </row>
    <row r="121" spans="1:9" hidden="1" outlineLevel="1" x14ac:dyDescent="0.2">
      <c r="A121" s="19"/>
      <c r="B121" s="17" t="s">
        <v>500</v>
      </c>
      <c r="C121" s="6" t="s">
        <v>537</v>
      </c>
      <c r="D121" s="191">
        <f>COUNTIF('Maturity Tool Input'!$I$173:$I$175,"N/A")</f>
        <v>0</v>
      </c>
      <c r="E121" s="191">
        <f>COUNTIF('Maturity Tool Input'!$I$176:$I$177,"N/A")</f>
        <v>0</v>
      </c>
      <c r="F121" s="191">
        <f>COUNTIF('Maturity Tool Input'!$I$178:$I$181,"N/A")</f>
        <v>0</v>
      </c>
      <c r="G121" s="191">
        <f>COUNTIF('Maturity Tool Input'!$I$182:$I$184,"N/A")</f>
        <v>0</v>
      </c>
      <c r="H121" s="191">
        <f>COUNTIF('Maturity Tool Input'!$I$185:$I$187,"N/A")</f>
        <v>0</v>
      </c>
      <c r="I121" s="190"/>
    </row>
    <row r="122" spans="1:9" hidden="1" outlineLevel="1" x14ac:dyDescent="0.2">
      <c r="A122" s="17" t="s">
        <v>42</v>
      </c>
      <c r="B122" s="17" t="s">
        <v>501</v>
      </c>
      <c r="C122" s="6" t="s">
        <v>520</v>
      </c>
      <c r="D122" s="191">
        <f>COUNTIF('Maturity Tool Input'!$I$188:$I$197,"N/A")</f>
        <v>0</v>
      </c>
      <c r="E122" s="191">
        <f>COUNTIF('Maturity Tool Input'!$I$198:$I$205,"N/A")</f>
        <v>0</v>
      </c>
      <c r="F122" s="191">
        <f>COUNTIF('Maturity Tool Input'!$I$206:$I$211,"N/A")</f>
        <v>0</v>
      </c>
      <c r="G122" s="191">
        <f>COUNTIF('Maturity Tool Input'!$I$212:$I$214,"N/A")</f>
        <v>0</v>
      </c>
      <c r="H122" s="191">
        <f>COUNTIF('Maturity Tool Input'!$I$215:$I$218,"N/A")</f>
        <v>0</v>
      </c>
      <c r="I122" s="190"/>
    </row>
    <row r="123" spans="1:9" hidden="1" outlineLevel="1" x14ac:dyDescent="0.2">
      <c r="A123" s="18"/>
      <c r="B123" s="18"/>
      <c r="C123" s="6" t="s">
        <v>521</v>
      </c>
      <c r="D123" s="191">
        <f>COUNTIF('Maturity Tool Input'!$I$219:$I$236,"N/A")</f>
        <v>0</v>
      </c>
      <c r="E123" s="191">
        <f>COUNTIF('Maturity Tool Input'!$I$237:$I$241,"N/A")</f>
        <v>0</v>
      </c>
      <c r="F123" s="191">
        <f>COUNTIF('Maturity Tool Input'!$I$242:$I$249,"N/A")</f>
        <v>0</v>
      </c>
      <c r="G123" s="191">
        <f>COUNTIF('Maturity Tool Input'!$I$250:$I$251,"N/A")</f>
        <v>0</v>
      </c>
      <c r="H123" s="191">
        <f>COUNTIF('Maturity Tool Input'!$I$252:$I$256,"N/A")</f>
        <v>0</v>
      </c>
      <c r="I123" s="190"/>
    </row>
    <row r="124" spans="1:9" hidden="1" outlineLevel="1" x14ac:dyDescent="0.2">
      <c r="A124" s="18"/>
      <c r="B124" s="18"/>
      <c r="C124" s="6" t="s">
        <v>522</v>
      </c>
      <c r="D124" s="191">
        <f>COUNTIF('Maturity Tool Input'!$I$257:$I$257,"N/A")</f>
        <v>0</v>
      </c>
      <c r="E124" s="191">
        <f>COUNTIF('Maturity Tool Input'!$I$258:$I$264,"N/A")</f>
        <v>0</v>
      </c>
      <c r="F124" s="191">
        <f>COUNTIF('Maturity Tool Input'!$I$265:$I$267,"N/A")</f>
        <v>0</v>
      </c>
      <c r="G124" s="191">
        <f>COUNTIF('Maturity Tool Input'!$I$268:$I$269,"N/A")</f>
        <v>0</v>
      </c>
      <c r="H124" s="191">
        <f>COUNTIF('Maturity Tool Input'!$I$270:$I$270,"N/A")</f>
        <v>0</v>
      </c>
      <c r="I124" s="190"/>
    </row>
    <row r="125" spans="1:9" hidden="1" outlineLevel="1" x14ac:dyDescent="0.2">
      <c r="A125" s="18"/>
      <c r="B125" s="18"/>
      <c r="C125" s="6" t="s">
        <v>523</v>
      </c>
      <c r="D125" s="191">
        <f>COUNTIF('Maturity Tool Input'!$I$271:$I$274,"N/A")</f>
        <v>0</v>
      </c>
      <c r="E125" s="191">
        <f>COUNTIF('Maturity Tool Input'!$I$275:$I$275,"N/A")</f>
        <v>0</v>
      </c>
      <c r="F125" s="191">
        <f>COUNTIF('Maturity Tool Input'!$I$276:$I$279,"N/A")</f>
        <v>0</v>
      </c>
      <c r="G125" s="191">
        <f>COUNTIF('Maturity Tool Input'!$I$280:$I$282,"N/A")</f>
        <v>0</v>
      </c>
      <c r="H125" s="191">
        <f>COUNTIF('Maturity Tool Input'!$I$283:$I$283,"N/A")</f>
        <v>0</v>
      </c>
      <c r="I125" s="190"/>
    </row>
    <row r="126" spans="1:9" hidden="1" outlineLevel="1" x14ac:dyDescent="0.2">
      <c r="A126" s="18"/>
      <c r="B126" s="17" t="s">
        <v>502</v>
      </c>
      <c r="C126" s="6" t="s">
        <v>524</v>
      </c>
      <c r="D126" s="191">
        <f>COUNTIF('Maturity Tool Input'!$I$284:$I$287,"N/A")</f>
        <v>0</v>
      </c>
      <c r="E126" s="191">
        <f>COUNTIF('Maturity Tool Input'!$I$288:$I$293,"N/A")</f>
        <v>0</v>
      </c>
      <c r="F126" s="191">
        <f>COUNTIF('Maturity Tool Input'!$I$294:$I$295,"N/A")</f>
        <v>0</v>
      </c>
      <c r="G126" s="191">
        <f>COUNTIF('Maturity Tool Input'!$I$296:$I$298,"N/A")</f>
        <v>0</v>
      </c>
      <c r="H126" s="191">
        <f>COUNTIF('Maturity Tool Input'!$I$299:$I$300,"N/A")</f>
        <v>0</v>
      </c>
      <c r="I126" s="190"/>
    </row>
    <row r="127" spans="1:9" hidden="1" outlineLevel="1" x14ac:dyDescent="0.2">
      <c r="A127" s="18"/>
      <c r="B127" s="18"/>
      <c r="C127" s="6" t="s">
        <v>525</v>
      </c>
      <c r="D127" s="191">
        <f>COUNTIF('Maturity Tool Input'!$I$301:$I$305,"N/A")</f>
        <v>0</v>
      </c>
      <c r="E127" s="191">
        <f>COUNTIF('Maturity Tool Input'!$I$306:$I$309,"N/A")</f>
        <v>0</v>
      </c>
      <c r="F127" s="191">
        <f>COUNTIF('Maturity Tool Input'!$I$310:$I$315,"N/A")</f>
        <v>0</v>
      </c>
      <c r="G127" s="191">
        <f>COUNTIF('Maturity Tool Input'!$I$316:$I$320,"N/A")</f>
        <v>0</v>
      </c>
      <c r="H127" s="191">
        <f>COUNTIF('Maturity Tool Input'!$I$321:$I$322,"N/A")</f>
        <v>0</v>
      </c>
      <c r="I127" s="190"/>
    </row>
    <row r="128" spans="1:9" hidden="1" outlineLevel="1" x14ac:dyDescent="0.2">
      <c r="A128" s="18"/>
      <c r="B128" s="18"/>
      <c r="C128" s="6" t="s">
        <v>526</v>
      </c>
      <c r="D128" s="191">
        <f>COUNTIF('Maturity Tool Input'!$I$323:$I$327,"N/A")</f>
        <v>0</v>
      </c>
      <c r="E128" s="191">
        <f>COUNTIF('Maturity Tool Input'!$I$328:$I$328,"N/A")</f>
        <v>0</v>
      </c>
      <c r="F128" s="191">
        <f>COUNTIF('Maturity Tool Input'!$I$329:$I$331,"N/A")</f>
        <v>0</v>
      </c>
      <c r="G128" s="191">
        <f>COUNTIF('Maturity Tool Input'!$I$332:$I$335,"N/A")</f>
        <v>0</v>
      </c>
      <c r="H128" s="191">
        <f>COUNTIF('Maturity Tool Input'!$I$336:$I$337,"N/A")</f>
        <v>0</v>
      </c>
      <c r="I128" s="190"/>
    </row>
    <row r="129" spans="1:13" hidden="1" outlineLevel="1" x14ac:dyDescent="0.2">
      <c r="A129" s="18"/>
      <c r="B129" s="17" t="s">
        <v>503</v>
      </c>
      <c r="C129" s="6" t="s">
        <v>527</v>
      </c>
      <c r="D129" s="191">
        <f>COUNTIF('Maturity Tool Input'!$I$338:$I$340,"N/A")</f>
        <v>0</v>
      </c>
      <c r="E129" s="191">
        <f>COUNTIF('Maturity Tool Input'!$I$341:$I$345,"N/A")</f>
        <v>0</v>
      </c>
      <c r="F129" s="191">
        <f>COUNTIF('Maturity Tool Input'!$I$346:$I$346,"N/A")</f>
        <v>0</v>
      </c>
      <c r="G129" s="191">
        <f>COUNTIF('Maturity Tool Input'!$I$347:$I$348,"N/A")</f>
        <v>0</v>
      </c>
      <c r="H129" s="191">
        <f>COUNTIF('Maturity Tool Input'!$I$349:$I$350,"N/A")</f>
        <v>0</v>
      </c>
      <c r="I129" s="190"/>
    </row>
    <row r="130" spans="1:13" hidden="1" outlineLevel="1" x14ac:dyDescent="0.2">
      <c r="A130" s="19"/>
      <c r="B130" s="18"/>
      <c r="C130" s="6" t="s">
        <v>528</v>
      </c>
      <c r="D130" s="191">
        <f>COUNTIF('Maturity Tool Input'!$I$351:$I$351,"N/A")</f>
        <v>0</v>
      </c>
      <c r="E130" s="191">
        <f>COUNTIF('Maturity Tool Input'!$I$352:$I$353,"N/A")</f>
        <v>0</v>
      </c>
      <c r="F130" s="191">
        <f>COUNTIF('Maturity Tool Input'!$I$354:$I$359,"N/A")</f>
        <v>0</v>
      </c>
      <c r="G130" s="191">
        <f>COUNTIF('Maturity Tool Input'!$I$360:$I$360,"N/A")</f>
        <v>0</v>
      </c>
      <c r="H130" s="191">
        <f>COUNTIF('Maturity Tool Input'!$I$361:$I$361,"N/A")</f>
        <v>0</v>
      </c>
      <c r="I130" s="190"/>
    </row>
    <row r="131" spans="1:13" hidden="1" outlineLevel="1" x14ac:dyDescent="0.2">
      <c r="A131" s="17" t="s">
        <v>493</v>
      </c>
      <c r="B131" s="17" t="s">
        <v>504</v>
      </c>
      <c r="C131" s="6" t="s">
        <v>504</v>
      </c>
      <c r="D131" s="191">
        <f>COUNTIF('Maturity Tool Input'!$I$362:$I$365,"N/A")</f>
        <v>0</v>
      </c>
      <c r="E131" s="191">
        <f>COUNTIF('Maturity Tool Input'!$I$366:$I$369,"N/A")</f>
        <v>0</v>
      </c>
      <c r="F131" s="191">
        <f>COUNTIF('Maturity Tool Input'!$I$370:$I$373,"N/A")</f>
        <v>0</v>
      </c>
      <c r="G131" s="191">
        <f>COUNTIF('Maturity Tool Input'!$I$374:$I$375,"N/A")</f>
        <v>0</v>
      </c>
      <c r="H131" s="191">
        <f>COUNTIF('Maturity Tool Input'!$I$376:$I$377,"N/A")</f>
        <v>0</v>
      </c>
      <c r="I131" s="190"/>
    </row>
    <row r="132" spans="1:13" hidden="1" outlineLevel="1" x14ac:dyDescent="0.2">
      <c r="A132" s="18"/>
      <c r="B132" s="17" t="s">
        <v>505</v>
      </c>
      <c r="C132" s="6" t="s">
        <v>529</v>
      </c>
      <c r="D132" s="191">
        <f>COUNTIF('Maturity Tool Input'!$I$378:$I$380,"N/A")</f>
        <v>0</v>
      </c>
      <c r="E132" s="191">
        <f>COUNTIF('Maturity Tool Input'!$I$381:$I$382,"N/A")</f>
        <v>0</v>
      </c>
      <c r="F132" s="191">
        <f>COUNTIF('Maturity Tool Input'!$I$383:$I$384,"N/A")</f>
        <v>0</v>
      </c>
      <c r="G132" s="191">
        <f>COUNTIF('Maturity Tool Input'!$I$385:$I$386,"N/A")</f>
        <v>0</v>
      </c>
      <c r="H132" s="191">
        <f>COUNTIF('Maturity Tool Input'!$I$387:$I$388,"N/A")</f>
        <v>0</v>
      </c>
      <c r="I132" s="190"/>
    </row>
    <row r="133" spans="1:13" hidden="1" outlineLevel="1" x14ac:dyDescent="0.2">
      <c r="A133" s="18"/>
      <c r="B133" s="18"/>
      <c r="C133" s="6" t="s">
        <v>530</v>
      </c>
      <c r="D133" s="191">
        <f>COUNTIF('Maturity Tool Input'!$I$389:$I$394,"N/A")</f>
        <v>0</v>
      </c>
      <c r="E133" s="191">
        <f>COUNTIF('Maturity Tool Input'!$I$395:$I$397,"N/A")</f>
        <v>0</v>
      </c>
      <c r="F133" s="191">
        <f>COUNTIF('Maturity Tool Input'!$I$398:$I$398,"N/A")</f>
        <v>0</v>
      </c>
      <c r="G133" s="191">
        <f>COUNTIF('Maturity Tool Input'!$I$399:$I$400,"N/A")</f>
        <v>0</v>
      </c>
      <c r="H133" s="191">
        <f>COUNTIF('Maturity Tool Input'!$I$401:$I$401,"N/A")</f>
        <v>0</v>
      </c>
      <c r="I133" s="190"/>
    </row>
    <row r="134" spans="1:13" hidden="1" outlineLevel="1" x14ac:dyDescent="0.2">
      <c r="A134" s="19"/>
      <c r="B134" s="18"/>
      <c r="C134" s="6" t="s">
        <v>531</v>
      </c>
      <c r="D134" s="191">
        <f>COUNTIF('Maturity Tool Input'!$I$402:$I$404,"N/A")</f>
        <v>0</v>
      </c>
      <c r="E134" s="191">
        <f>COUNTIF('Maturity Tool Input'!$I$405:$I$408,"N/A")</f>
        <v>0</v>
      </c>
      <c r="F134" s="191">
        <f>COUNTIF('Maturity Tool Input'!$I$409:$I$410,"N/A")</f>
        <v>0</v>
      </c>
      <c r="G134" s="191">
        <f>COUNTIF('Maturity Tool Input'!$I$411:$I$411,"N/A")</f>
        <v>0</v>
      </c>
      <c r="H134" s="191">
        <f>COUNTIF('Maturity Tool Input'!$I$412:$I$412,"N/A")</f>
        <v>0</v>
      </c>
      <c r="I134" s="190"/>
    </row>
    <row r="135" spans="1:13" hidden="1" outlineLevel="1" x14ac:dyDescent="0.2">
      <c r="A135" s="17" t="s">
        <v>43</v>
      </c>
      <c r="B135" s="17" t="s">
        <v>506</v>
      </c>
      <c r="C135" s="6" t="s">
        <v>532</v>
      </c>
      <c r="D135" s="191">
        <f>COUNTIF('Maturity Tool Input'!$I$413:$I$418,"N/A")</f>
        <v>0</v>
      </c>
      <c r="E135" s="191">
        <f>COUNTIF('Maturity Tool Input'!$I$419:$I$423,"N/A")</f>
        <v>0</v>
      </c>
      <c r="F135" s="191">
        <f>COUNTIF('Maturity Tool Input'!$I$424:$I$427,"N/A")</f>
        <v>0</v>
      </c>
      <c r="G135" s="191">
        <f>COUNTIF('Maturity Tool Input'!$I$428:$I430,"N/A")</f>
        <v>0</v>
      </c>
      <c r="H135" s="191">
        <f>COUNTIF('Maturity Tool Input'!$I$431:$I$432,"N/A")</f>
        <v>0</v>
      </c>
      <c r="I135" s="190"/>
    </row>
    <row r="136" spans="1:13" hidden="1" outlineLevel="1" x14ac:dyDescent="0.2">
      <c r="A136" s="18"/>
      <c r="B136" s="18"/>
      <c r="C136" s="6" t="s">
        <v>533</v>
      </c>
      <c r="D136" s="191">
        <f>COUNTIF('Maturity Tool Input'!$I$433:$I$435,"N/A")</f>
        <v>0</v>
      </c>
      <c r="E136" s="191">
        <f>COUNTIF('Maturity Tool Input'!$I$436:$I$438,"N/A")</f>
        <v>0</v>
      </c>
      <c r="F136" s="191">
        <f>COUNTIF('Maturity Tool Input'!$I$439:$I$443,"N/A")</f>
        <v>0</v>
      </c>
      <c r="G136" s="191">
        <f>COUNTIF('Maturity Tool Input'!$I$444:$I$448,"N/A")</f>
        <v>0</v>
      </c>
      <c r="H136" s="191">
        <f>COUNTIF('Maturity Tool Input'!$I$449:$I$452,"N/A")</f>
        <v>0</v>
      </c>
      <c r="I136" s="190"/>
    </row>
    <row r="137" spans="1:13" hidden="1" outlineLevel="1" x14ac:dyDescent="0.2">
      <c r="A137" s="18"/>
      <c r="B137" s="17" t="s">
        <v>507</v>
      </c>
      <c r="C137" s="6" t="s">
        <v>534</v>
      </c>
      <c r="D137" s="191">
        <f>COUNTIF('Maturity Tool Input'!$I$453:$I$455,"N/A")</f>
        <v>0</v>
      </c>
      <c r="E137" s="191">
        <f>COUNTIF('Maturity Tool Input'!$I$456:$I$456,"N/A")</f>
        <v>0</v>
      </c>
      <c r="F137" s="191">
        <f>COUNTIF('Maturity Tool Input'!$I$457:$I$461,"N/A")</f>
        <v>0</v>
      </c>
      <c r="G137" s="191">
        <f>COUNTIF('Maturity Tool Input'!$I$462:$I$463,"N/A")</f>
        <v>0</v>
      </c>
      <c r="H137" s="191">
        <f>COUNTIF('Maturity Tool Input'!$I$464:$I$464,"N/A")</f>
        <v>0</v>
      </c>
      <c r="I137" s="190"/>
    </row>
    <row r="138" spans="1:13" hidden="1" outlineLevel="1" x14ac:dyDescent="0.2">
      <c r="A138" s="18"/>
      <c r="B138" s="18"/>
      <c r="C138" s="6" t="s">
        <v>535</v>
      </c>
      <c r="D138" s="191">
        <f>COUNTIF('Maturity Tool Input'!$I$465:$I$465,"N/A")</f>
        <v>0</v>
      </c>
      <c r="E138" s="191">
        <f>COUNTIF('Maturity Tool Input'!$I$466:$I$473,"N/A")</f>
        <v>0</v>
      </c>
      <c r="F138" s="191">
        <f>COUNTIF('Maturity Tool Input'!$I$474:$I$477,"N/A")</f>
        <v>0</v>
      </c>
      <c r="G138" s="191">
        <f>COUNTIF('Maturity Tool Input'!$I$478:$I$480,"N/A")</f>
        <v>0</v>
      </c>
      <c r="H138" s="191">
        <f>COUNTIF('Maturity Tool Input'!$I$481:$I$482,"N/A")</f>
        <v>0</v>
      </c>
      <c r="I138" s="190"/>
    </row>
    <row r="139" spans="1:13" hidden="1" outlineLevel="1" x14ac:dyDescent="0.2">
      <c r="A139" s="19"/>
      <c r="B139" s="17" t="s">
        <v>508</v>
      </c>
      <c r="C139" s="6" t="s">
        <v>536</v>
      </c>
      <c r="D139" s="191">
        <f>COUNTIF('Maturity Tool Input'!$I$483:$I$486,"N/A")</f>
        <v>0</v>
      </c>
      <c r="E139" s="191">
        <f>COUNTIF('Maturity Tool Input'!$I$487:$I$489,"N/A")</f>
        <v>0</v>
      </c>
      <c r="F139" s="191">
        <f>COUNTIF('Maturity Tool Input'!$I$490:$I$492,"N/A")</f>
        <v>0</v>
      </c>
      <c r="G139" s="191">
        <f>COUNTIF('Maturity Tool Input'!$I$493:$I$494,"N/A")</f>
        <v>0</v>
      </c>
      <c r="H139" s="191">
        <f>COUNTIF('Maturity Tool Input'!$I$495:$I$495,"N/A")</f>
        <v>0</v>
      </c>
      <c r="I139" s="190"/>
    </row>
    <row r="140" spans="1:13" hidden="1" outlineLevel="1" collapsed="1" x14ac:dyDescent="0.2">
      <c r="D140" s="190">
        <f>SUM(D110:D139)</f>
        <v>0</v>
      </c>
      <c r="E140" s="190">
        <f t="shared" ref="E140:H140" si="13">SUM(E110:E139)</f>
        <v>0</v>
      </c>
      <c r="F140" s="190">
        <f t="shared" si="13"/>
        <v>0</v>
      </c>
      <c r="G140" s="190">
        <f t="shared" si="13"/>
        <v>0</v>
      </c>
      <c r="H140" s="190">
        <f t="shared" si="13"/>
        <v>0</v>
      </c>
      <c r="I140" s="190"/>
      <c r="J140" s="198">
        <f>SUM(D140:H140)</f>
        <v>0</v>
      </c>
    </row>
    <row r="141" spans="1:13" hidden="1" outlineLevel="1" x14ac:dyDescent="0.2">
      <c r="D141" s="190"/>
      <c r="E141" s="190"/>
      <c r="F141" s="190"/>
      <c r="G141" s="190"/>
      <c r="H141" s="190"/>
      <c r="I141" s="190"/>
      <c r="J141" s="224"/>
    </row>
    <row r="142" spans="1:13" collapsed="1" x14ac:dyDescent="0.2">
      <c r="D142" s="190"/>
      <c r="E142" s="190"/>
      <c r="F142" s="190"/>
      <c r="G142" s="190"/>
      <c r="H142" s="190"/>
      <c r="I142" s="190"/>
    </row>
    <row r="143" spans="1:13" s="196" customFormat="1" ht="15.75" customHeight="1" x14ac:dyDescent="0.2">
      <c r="A143" s="5" t="s">
        <v>1613</v>
      </c>
      <c r="B143" s="193"/>
      <c r="C143" s="193"/>
      <c r="D143" s="194"/>
      <c r="E143" s="194"/>
      <c r="F143" s="194"/>
      <c r="G143" s="194"/>
      <c r="H143" s="194"/>
      <c r="I143" s="195"/>
      <c r="L143" s="197"/>
      <c r="M143" s="197"/>
    </row>
    <row r="144" spans="1:13" hidden="1" outlineLevel="1" x14ac:dyDescent="0.2">
      <c r="A144" s="14" t="s">
        <v>6</v>
      </c>
      <c r="B144" s="14" t="s">
        <v>7</v>
      </c>
      <c r="C144" s="14" t="s">
        <v>8</v>
      </c>
      <c r="D144" s="15" t="s">
        <v>10</v>
      </c>
      <c r="E144" s="15" t="s">
        <v>37</v>
      </c>
      <c r="F144" s="15" t="s">
        <v>11</v>
      </c>
      <c r="G144" s="15" t="s">
        <v>38</v>
      </c>
      <c r="H144" s="15" t="s">
        <v>39</v>
      </c>
      <c r="I144" s="190"/>
    </row>
    <row r="145" spans="1:9" hidden="1" outlineLevel="1" x14ac:dyDescent="0.2">
      <c r="A145" s="17" t="s">
        <v>40</v>
      </c>
      <c r="B145" s="17" t="s">
        <v>494</v>
      </c>
      <c r="C145" s="6" t="s">
        <v>509</v>
      </c>
      <c r="D145" s="191">
        <f>COUNTIF('Maturity Tool Input'!$I$2:$I$6,"Yes [CC]")</f>
        <v>0</v>
      </c>
      <c r="E145" s="191">
        <f>COUNTIF('Maturity Tool Input'!$I$7:$I$10,"Yes [CC]")</f>
        <v>0</v>
      </c>
      <c r="F145" s="191">
        <f>COUNTIF('Maturity Tool Input'!$I$11:$I$18,"Yes [CC]")</f>
        <v>0</v>
      </c>
      <c r="G145" s="191">
        <f>COUNTIF('Maturity Tool Input'!$I$19:$I$24,"Yes [CC]")</f>
        <v>0</v>
      </c>
      <c r="H145" s="191">
        <f>COUNTIF('Maturity Tool Input'!$I$25:$I$26,"Yes [CC]")</f>
        <v>0</v>
      </c>
      <c r="I145" s="190"/>
    </row>
    <row r="146" spans="1:9" hidden="1" outlineLevel="1" x14ac:dyDescent="0.2">
      <c r="A146" s="18"/>
      <c r="B146" s="18"/>
      <c r="C146" s="6" t="s">
        <v>510</v>
      </c>
      <c r="D146" s="191">
        <f>COUNTIF('Maturity Tool Input'!$I$27:$I$33,"Yes [CC]")</f>
        <v>0</v>
      </c>
      <c r="E146" s="191">
        <f>COUNTIF('Maturity Tool Input'!$I$34:$I$36,"Yes [CC]")</f>
        <v>0</v>
      </c>
      <c r="F146" s="191">
        <f>COUNTIF('Maturity Tool Input'!$I$37:$I$41,"Yes [CC]")</f>
        <v>0</v>
      </c>
      <c r="G146" s="191">
        <f>COUNTIF('Maturity Tool Input'!$I$42:$I$46,"Yes [CC]")</f>
        <v>0</v>
      </c>
      <c r="H146" s="191">
        <f>COUNTIF('Maturity Tool Input'!$I$47:$I$47,"Yes [CC]")</f>
        <v>0</v>
      </c>
      <c r="I146" s="190"/>
    </row>
    <row r="147" spans="1:9" hidden="1" outlineLevel="1" x14ac:dyDescent="0.2">
      <c r="A147" s="18"/>
      <c r="B147" s="18"/>
      <c r="C147" s="6" t="s">
        <v>511</v>
      </c>
      <c r="D147" s="191">
        <f>COUNTIF('Maturity Tool Input'!$I$48:$I$51,"Yes [CC]")</f>
        <v>0</v>
      </c>
      <c r="E147" s="191">
        <f>COUNTIF('Maturity Tool Input'!$I$52:$I$55,"Yes [CC]")</f>
        <v>0</v>
      </c>
      <c r="F147" s="191">
        <f>COUNTIF('Maturity Tool Input'!$I$56:$I$57,"Yes [CC]")</f>
        <v>0</v>
      </c>
      <c r="G147" s="191">
        <f>COUNTIF('Maturity Tool Input'!$I$58:$I$61,"Yes [CC]")</f>
        <v>0</v>
      </c>
      <c r="H147" s="191">
        <f>COUNTIF('Maturity Tool Input'!$I$62:$I$63,"Yes [CC]")</f>
        <v>0</v>
      </c>
      <c r="I147" s="190"/>
    </row>
    <row r="148" spans="1:9" hidden="1" outlineLevel="1" x14ac:dyDescent="0.2">
      <c r="A148" s="18"/>
      <c r="B148" s="17" t="s">
        <v>495</v>
      </c>
      <c r="C148" s="6" t="s">
        <v>512</v>
      </c>
      <c r="D148" s="191">
        <f>COUNTIF('Maturity Tool Input'!$I$64:$I$64,"Yes [CC]")</f>
        <v>0</v>
      </c>
      <c r="E148" s="191">
        <f>COUNTIF('Maturity Tool Input'!$I$65:$I$67,"Yes [CC]")</f>
        <v>0</v>
      </c>
      <c r="F148" s="191">
        <f>COUNTIF('Maturity Tool Input'!$I$68:$I$72,"Yes [CC]")</f>
        <v>0</v>
      </c>
      <c r="G148" s="191">
        <f>COUNTIF('Maturity Tool Input'!$I$73:$I$77,"Yes [CC]")</f>
        <v>0</v>
      </c>
      <c r="H148" s="191">
        <f>COUNTIF('Maturity Tool Input'!$I$78:$I$79,"Yes [CC]")</f>
        <v>0</v>
      </c>
      <c r="I148" s="190"/>
    </row>
    <row r="149" spans="1:9" hidden="1" outlineLevel="1" x14ac:dyDescent="0.2">
      <c r="A149" s="18"/>
      <c r="B149" s="18"/>
      <c r="C149" s="6" t="s">
        <v>513</v>
      </c>
      <c r="D149" s="191">
        <f>COUNTIF('Maturity Tool Input'!$I$80:$I$82,"Yes [CC]")</f>
        <v>0</v>
      </c>
      <c r="E149" s="191">
        <f>COUNTIF('Maturity Tool Input'!$I$83:$I$85,"Yes [CC]")</f>
        <v>0</v>
      </c>
      <c r="F149" s="191">
        <f>COUNTIF('Maturity Tool Input'!$I$86:$I$86,"Yes [CC]")</f>
        <v>0</v>
      </c>
      <c r="G149" s="191">
        <f>COUNTIF('Maturity Tool Input'!$I$87:$I$87,"Yes [CC]")</f>
        <v>0</v>
      </c>
      <c r="H149" s="191">
        <f>COUNTIF('Maturity Tool Input'!$I$88:$I$90,"Yes [CC]")</f>
        <v>0</v>
      </c>
      <c r="I149" s="190"/>
    </row>
    <row r="150" spans="1:9" hidden="1" outlineLevel="1" x14ac:dyDescent="0.2">
      <c r="A150" s="18"/>
      <c r="B150" s="18"/>
      <c r="C150" s="6" t="s">
        <v>514</v>
      </c>
      <c r="D150" s="191">
        <f>COUNTIF('Maturity Tool Input'!$I$91:$I$94,"Yes [CC]")</f>
        <v>0</v>
      </c>
      <c r="E150" s="191">
        <f>COUNTIF('Maturity Tool Input'!$I$95:$I$99,"Yes [CC]")</f>
        <v>0</v>
      </c>
      <c r="F150" s="191">
        <f>COUNTIF('Maturity Tool Input'!$I$100:$I$103,"Yes [CC]")</f>
        <v>0</v>
      </c>
      <c r="G150" s="191">
        <f>COUNTIF('Maturity Tool Input'!$I$104:$I$106,"Yes [CC]")</f>
        <v>0</v>
      </c>
      <c r="H150" s="191">
        <f>COUNTIF('Maturity Tool Input'!$I$107:$I$108,"Yes [CC]")</f>
        <v>0</v>
      </c>
      <c r="I150" s="190"/>
    </row>
    <row r="151" spans="1:9" hidden="1" outlineLevel="1" x14ac:dyDescent="0.2">
      <c r="A151" s="18"/>
      <c r="B151" s="17" t="s">
        <v>496</v>
      </c>
      <c r="C151" s="6" t="s">
        <v>515</v>
      </c>
      <c r="D151" s="191">
        <f>COUNTIF('Maturity Tool Input'!$I$109:$I$110,"Yes [CC]")</f>
        <v>0</v>
      </c>
      <c r="E151" s="191">
        <f>COUNTIF('Maturity Tool Input'!$I$111:$I$114,"Yes [CC]")</f>
        <v>0</v>
      </c>
      <c r="F151" s="191">
        <f>COUNTIF('Maturity Tool Input'!$I$115:$I$115,"Yes [CC]")</f>
        <v>0</v>
      </c>
      <c r="G151" s="191">
        <f>COUNTIF('Maturity Tool Input'!$I$116:$I$117,"Yes [CC]")</f>
        <v>0</v>
      </c>
      <c r="H151" s="191">
        <f>COUNTIF('Maturity Tool Input'!$I$118:$I$118,"Yes [CC]")</f>
        <v>0</v>
      </c>
      <c r="I151" s="190"/>
    </row>
    <row r="152" spans="1:9" hidden="1" outlineLevel="1" x14ac:dyDescent="0.2">
      <c r="A152" s="18"/>
      <c r="B152" s="17" t="s">
        <v>497</v>
      </c>
      <c r="C152" s="6" t="s">
        <v>516</v>
      </c>
      <c r="D152" s="191">
        <f>COUNTIF('Maturity Tool Input'!$I$119:$I$122,"Yes [CC]")</f>
        <v>0</v>
      </c>
      <c r="E152" s="191">
        <f>COUNTIF('Maturity Tool Input'!$I$123:$I$127,"Yes [CC]")</f>
        <v>0</v>
      </c>
      <c r="F152" s="191">
        <f>COUNTIF('Maturity Tool Input'!$I$128:$I$131,"Yes [CC]")</f>
        <v>0</v>
      </c>
      <c r="G152" s="191">
        <f>COUNTIF('Maturity Tool Input'!$I$132:$I$132,"Yes [CC]")</f>
        <v>0</v>
      </c>
      <c r="H152" s="191">
        <f>COUNTIF('Maturity Tool Input'!$I$133:$I$133,"Yes [CC]")</f>
        <v>0</v>
      </c>
      <c r="I152" s="190"/>
    </row>
    <row r="153" spans="1:9" hidden="1" outlineLevel="1" x14ac:dyDescent="0.2">
      <c r="A153" s="19"/>
      <c r="B153" s="18"/>
      <c r="C153" s="6" t="s">
        <v>517</v>
      </c>
      <c r="D153" s="191">
        <f>COUNTIF('Maturity Tool Input'!$I$134:$I$134,"Yes [CC]")</f>
        <v>0</v>
      </c>
      <c r="E153" s="191">
        <f>COUNTIF('Maturity Tool Input'!$I$135:$I$137,"Yes [CC]")</f>
        <v>0</v>
      </c>
      <c r="F153" s="191">
        <f>COUNTIF('Maturity Tool Input'!$I$138:$I$140,"Yes [CC]")</f>
        <v>0</v>
      </c>
      <c r="G153" s="191">
        <f>COUNTIF('Maturity Tool Input'!$I$141:$I$141,"Yes [CC]")</f>
        <v>0</v>
      </c>
      <c r="H153" s="191">
        <f>COUNTIF('Maturity Tool Input'!$I$142:$I$142,"Yes [CC]")</f>
        <v>0</v>
      </c>
      <c r="I153" s="190"/>
    </row>
    <row r="154" spans="1:9" hidden="1" outlineLevel="1" x14ac:dyDescent="0.2">
      <c r="A154" s="17" t="s">
        <v>41</v>
      </c>
      <c r="B154" s="17" t="s">
        <v>498</v>
      </c>
      <c r="C154" s="6" t="s">
        <v>518</v>
      </c>
      <c r="D154" s="191">
        <f>COUNTIF('Maturity Tool Input'!$I$143:$I$145,"Yes [CC]")</f>
        <v>0</v>
      </c>
      <c r="E154" s="191">
        <f>COUNTIF('Maturity Tool Input'!$I$146:$I$146,"Yes [CC]")</f>
        <v>0</v>
      </c>
      <c r="F154" s="191">
        <f>COUNTIF('Maturity Tool Input'!$I$147:$I$149,"Yes [CC]")</f>
        <v>0</v>
      </c>
      <c r="G154" s="191">
        <f>COUNTIF('Maturity Tool Input'!$I$150:$I$152,"Yes [CC]")</f>
        <v>0</v>
      </c>
      <c r="H154" s="191">
        <f>COUNTIF('Maturity Tool Input'!$I$153:$I$154,"Yes [CC]")</f>
        <v>0</v>
      </c>
      <c r="I154" s="190"/>
    </row>
    <row r="155" spans="1:9" hidden="1" outlineLevel="1" x14ac:dyDescent="0.2">
      <c r="A155" s="18"/>
      <c r="B155" s="17" t="s">
        <v>499</v>
      </c>
      <c r="C155" s="6" t="s">
        <v>519</v>
      </c>
      <c r="D155" s="191">
        <f>COUNTIF('Maturity Tool Input'!$I$155:$I$156,"Yes [CC]")</f>
        <v>0</v>
      </c>
      <c r="E155" s="191">
        <f>COUNTIF('Maturity Tool Input'!$I$157:$I$160,"Yes [CC]")</f>
        <v>0</v>
      </c>
      <c r="F155" s="191">
        <f>COUNTIF('Maturity Tool Input'!$I$161:$I$164,"Yes [CC]")</f>
        <v>0</v>
      </c>
      <c r="G155" s="191">
        <f>COUNTIF('Maturity Tool Input'!$I$165:$I$169,"Yes [CC]")</f>
        <v>0</v>
      </c>
      <c r="H155" s="191">
        <f>COUNTIF('Maturity Tool Input'!$I$170:$I$172,"Yes [CC]")</f>
        <v>0</v>
      </c>
      <c r="I155" s="190"/>
    </row>
    <row r="156" spans="1:9" hidden="1" outlineLevel="1" x14ac:dyDescent="0.2">
      <c r="A156" s="19"/>
      <c r="B156" s="17" t="s">
        <v>500</v>
      </c>
      <c r="C156" s="6" t="s">
        <v>537</v>
      </c>
      <c r="D156" s="191">
        <f>COUNTIF('Maturity Tool Input'!$I$173:$I$175,"Yes [CC]")</f>
        <v>0</v>
      </c>
      <c r="E156" s="191">
        <f>COUNTIF('Maturity Tool Input'!$I$176:$I$177,"Yes [CC]")</f>
        <v>0</v>
      </c>
      <c r="F156" s="191">
        <f>COUNTIF('Maturity Tool Input'!$I$178:$I$181,"Yes [CC]")</f>
        <v>0</v>
      </c>
      <c r="G156" s="191">
        <f>COUNTIF('Maturity Tool Input'!$I$182:$I$184,"Yes [CC]")</f>
        <v>0</v>
      </c>
      <c r="H156" s="191">
        <f>COUNTIF('Maturity Tool Input'!$I$185:$I$187,"Yes [CC]")</f>
        <v>0</v>
      </c>
      <c r="I156" s="190"/>
    </row>
    <row r="157" spans="1:9" hidden="1" outlineLevel="1" x14ac:dyDescent="0.2">
      <c r="A157" s="17" t="s">
        <v>42</v>
      </c>
      <c r="B157" s="17" t="s">
        <v>501</v>
      </c>
      <c r="C157" s="6" t="s">
        <v>520</v>
      </c>
      <c r="D157" s="191">
        <f>COUNTIF('Maturity Tool Input'!$I$188:$I$197,"Yes [CC]")</f>
        <v>0</v>
      </c>
      <c r="E157" s="191">
        <f>COUNTIF('Maturity Tool Input'!$I$198:$I$205,"Yes [CC]")</f>
        <v>0</v>
      </c>
      <c r="F157" s="191">
        <f>COUNTIF('Maturity Tool Input'!$I$206:$I$211,"Yes [CC]")</f>
        <v>0</v>
      </c>
      <c r="G157" s="191">
        <f>COUNTIF('Maturity Tool Input'!$I$212:$I$214,"Yes [CC]")</f>
        <v>0</v>
      </c>
      <c r="H157" s="191">
        <f>COUNTIF('Maturity Tool Input'!$I$215:$I$218,"Yes [CC]")</f>
        <v>0</v>
      </c>
      <c r="I157" s="190"/>
    </row>
    <row r="158" spans="1:9" hidden="1" outlineLevel="1" x14ac:dyDescent="0.2">
      <c r="A158" s="18"/>
      <c r="B158" s="18"/>
      <c r="C158" s="6" t="s">
        <v>521</v>
      </c>
      <c r="D158" s="191">
        <f>COUNTIF('Maturity Tool Input'!$I$219:$I$236,"Yes [CC]")</f>
        <v>0</v>
      </c>
      <c r="E158" s="191">
        <f>COUNTIF('Maturity Tool Input'!$I$237:$I$241,"Yes [CC]")</f>
        <v>0</v>
      </c>
      <c r="F158" s="191">
        <f>COUNTIF('Maturity Tool Input'!$I$242:$I$249,"Yes [CC]")</f>
        <v>0</v>
      </c>
      <c r="G158" s="191">
        <f>COUNTIF('Maturity Tool Input'!$I$250:$I$251,"Yes [CC]")</f>
        <v>0</v>
      </c>
      <c r="H158" s="191">
        <f>COUNTIF('Maturity Tool Input'!$I$252:$I$256,"Yes [CC]")</f>
        <v>0</v>
      </c>
      <c r="I158" s="190"/>
    </row>
    <row r="159" spans="1:9" hidden="1" outlineLevel="1" x14ac:dyDescent="0.2">
      <c r="A159" s="18"/>
      <c r="B159" s="18"/>
      <c r="C159" s="6" t="s">
        <v>522</v>
      </c>
      <c r="D159" s="191">
        <f>COUNTIF('Maturity Tool Input'!$I$257:$I$257,"Yes [CC]")</f>
        <v>0</v>
      </c>
      <c r="E159" s="191">
        <f>COUNTIF('Maturity Tool Input'!$I$258:$I$264,"Yes [CC]")</f>
        <v>0</v>
      </c>
      <c r="F159" s="191">
        <f>COUNTIF('Maturity Tool Input'!$I$265:$I$267,"Yes [CC]")</f>
        <v>0</v>
      </c>
      <c r="G159" s="191">
        <f>COUNTIF('Maturity Tool Input'!$I$268:$I$269,"Yes [CC]")</f>
        <v>0</v>
      </c>
      <c r="H159" s="191">
        <f>COUNTIF('Maturity Tool Input'!$I$270:$I$270,"Yes [CC]")</f>
        <v>0</v>
      </c>
      <c r="I159" s="190"/>
    </row>
    <row r="160" spans="1:9" hidden="1" outlineLevel="1" x14ac:dyDescent="0.2">
      <c r="A160" s="18"/>
      <c r="B160" s="18"/>
      <c r="C160" s="6" t="s">
        <v>523</v>
      </c>
      <c r="D160" s="191">
        <f>COUNTIF('Maturity Tool Input'!$I$271:$I$274,"Yes [CC]")</f>
        <v>0</v>
      </c>
      <c r="E160" s="191">
        <f>COUNTIF('Maturity Tool Input'!$I$275:$I$275,"Yes [CC]")</f>
        <v>0</v>
      </c>
      <c r="F160" s="191">
        <f>COUNTIF('Maturity Tool Input'!$I$276:$I$279,"Yes [CC]")</f>
        <v>0</v>
      </c>
      <c r="G160" s="191">
        <f>COUNTIF('Maturity Tool Input'!$I$280:$I$282,"Yes [CC]")</f>
        <v>0</v>
      </c>
      <c r="H160" s="191">
        <f>COUNTIF('Maturity Tool Input'!$I$283:$I$283,"Yes [CC]")</f>
        <v>0</v>
      </c>
      <c r="I160" s="190"/>
    </row>
    <row r="161" spans="1:10" hidden="1" outlineLevel="1" x14ac:dyDescent="0.2">
      <c r="A161" s="18"/>
      <c r="B161" s="17" t="s">
        <v>502</v>
      </c>
      <c r="C161" s="6" t="s">
        <v>524</v>
      </c>
      <c r="D161" s="191">
        <f>COUNTIF('Maturity Tool Input'!$I$284:$I$287,"Yes [CC]")</f>
        <v>0</v>
      </c>
      <c r="E161" s="191">
        <f>COUNTIF('Maturity Tool Input'!$I$288:$I$293,"Yes [CC]")</f>
        <v>0</v>
      </c>
      <c r="F161" s="191">
        <f>COUNTIF('Maturity Tool Input'!$I$294:$I$295,"Yes [CC]")</f>
        <v>0</v>
      </c>
      <c r="G161" s="191">
        <f>COUNTIF('Maturity Tool Input'!$I$296:$I$298,"Yes [CC]")</f>
        <v>0</v>
      </c>
      <c r="H161" s="191">
        <f>COUNTIF('Maturity Tool Input'!$I$299:$I$300,"Yes [CC]")</f>
        <v>0</v>
      </c>
      <c r="I161" s="190"/>
    </row>
    <row r="162" spans="1:10" hidden="1" outlineLevel="1" x14ac:dyDescent="0.2">
      <c r="A162" s="18"/>
      <c r="B162" s="18"/>
      <c r="C162" s="6" t="s">
        <v>525</v>
      </c>
      <c r="D162" s="191">
        <f>COUNTIF('Maturity Tool Input'!$I$301:$I$305,"Yes [CC]")</f>
        <v>0</v>
      </c>
      <c r="E162" s="191">
        <f>COUNTIF('Maturity Tool Input'!$I$306:$I$309,"Yes [CC]")</f>
        <v>0</v>
      </c>
      <c r="F162" s="191">
        <f>COUNTIF('Maturity Tool Input'!$I$310:$I$315,"Yes [CC]")</f>
        <v>0</v>
      </c>
      <c r="G162" s="191">
        <f>COUNTIF('Maturity Tool Input'!$I$316:$I$320,"Yes [CC]")</f>
        <v>0</v>
      </c>
      <c r="H162" s="191">
        <f>COUNTIF('Maturity Tool Input'!$I$321:$I$322,"Yes [CC]")</f>
        <v>0</v>
      </c>
      <c r="I162" s="190"/>
    </row>
    <row r="163" spans="1:10" hidden="1" outlineLevel="1" x14ac:dyDescent="0.2">
      <c r="A163" s="18"/>
      <c r="B163" s="18"/>
      <c r="C163" s="6" t="s">
        <v>526</v>
      </c>
      <c r="D163" s="191">
        <f>COUNTIF('Maturity Tool Input'!$I$323:$I$327,"Yes [CC]")</f>
        <v>0</v>
      </c>
      <c r="E163" s="191">
        <f>COUNTIF('Maturity Tool Input'!$I$328:$I$328,"Yes [CC]")</f>
        <v>0</v>
      </c>
      <c r="F163" s="191">
        <f>COUNTIF('Maturity Tool Input'!$I$329:$I$331,"Yes [CC]")</f>
        <v>0</v>
      </c>
      <c r="G163" s="191">
        <f>COUNTIF('Maturity Tool Input'!$I$332:$I$335,"Yes [CC]")</f>
        <v>0</v>
      </c>
      <c r="H163" s="191">
        <f>COUNTIF('Maturity Tool Input'!$I$336:$I$337,"Yes [CC]")</f>
        <v>0</v>
      </c>
      <c r="I163" s="190"/>
    </row>
    <row r="164" spans="1:10" hidden="1" outlineLevel="1" x14ac:dyDescent="0.2">
      <c r="A164" s="18"/>
      <c r="B164" s="17" t="s">
        <v>503</v>
      </c>
      <c r="C164" s="6" t="s">
        <v>527</v>
      </c>
      <c r="D164" s="191">
        <f>COUNTIF('Maturity Tool Input'!$I$338:$I$340,"Yes [CC]")</f>
        <v>0</v>
      </c>
      <c r="E164" s="191">
        <f>COUNTIF('Maturity Tool Input'!$I$341:$I$345,"Yes [CC]")</f>
        <v>0</v>
      </c>
      <c r="F164" s="191">
        <f>COUNTIF('Maturity Tool Input'!$I$346:$I$346,"Yes [CC]")</f>
        <v>0</v>
      </c>
      <c r="G164" s="191">
        <f>COUNTIF('Maturity Tool Input'!$I$347:$I$348,"Yes [CC]")</f>
        <v>0</v>
      </c>
      <c r="H164" s="191">
        <f>COUNTIF('Maturity Tool Input'!$I$349:$I$350,"Yes [CC]")</f>
        <v>0</v>
      </c>
      <c r="I164" s="190"/>
    </row>
    <row r="165" spans="1:10" hidden="1" outlineLevel="1" x14ac:dyDescent="0.2">
      <c r="A165" s="19"/>
      <c r="B165" s="18"/>
      <c r="C165" s="6" t="s">
        <v>528</v>
      </c>
      <c r="D165" s="191">
        <f>COUNTIF('Maturity Tool Input'!$I$351:$I$351,"Yes [CC]")</f>
        <v>0</v>
      </c>
      <c r="E165" s="191">
        <f>COUNTIF('Maturity Tool Input'!$I$352:$I$353,"Yes [CC]")</f>
        <v>0</v>
      </c>
      <c r="F165" s="191">
        <f>COUNTIF('Maturity Tool Input'!$I$354:$I$359,"Yes [CC]")</f>
        <v>0</v>
      </c>
      <c r="G165" s="191">
        <f>COUNTIF('Maturity Tool Input'!$I$360:$I$360,"Yes [CC]")</f>
        <v>0</v>
      </c>
      <c r="H165" s="191">
        <f>COUNTIF('Maturity Tool Input'!$I$361:$I$361,"Yes [CC]")</f>
        <v>0</v>
      </c>
      <c r="I165" s="190"/>
    </row>
    <row r="166" spans="1:10" hidden="1" outlineLevel="1" x14ac:dyDescent="0.2">
      <c r="A166" s="17" t="s">
        <v>493</v>
      </c>
      <c r="B166" s="17" t="s">
        <v>504</v>
      </c>
      <c r="C166" s="6" t="s">
        <v>504</v>
      </c>
      <c r="D166" s="191">
        <f>COUNTIF('Maturity Tool Input'!$I$362:$I$365,"Yes [CC]")</f>
        <v>0</v>
      </c>
      <c r="E166" s="191">
        <f>COUNTIF('Maturity Tool Input'!$I$366:$I$369,"Yes [CC]")</f>
        <v>0</v>
      </c>
      <c r="F166" s="191">
        <f>COUNTIF('Maturity Tool Input'!$I$370:$I$373,"Yes [CC]")</f>
        <v>0</v>
      </c>
      <c r="G166" s="191">
        <f>COUNTIF('Maturity Tool Input'!$I$374:$I$375,"Yes [CC]")</f>
        <v>0</v>
      </c>
      <c r="H166" s="191">
        <f>COUNTIF('Maturity Tool Input'!$I$376:$I$377,"Yes [CC]")</f>
        <v>0</v>
      </c>
      <c r="I166" s="190"/>
    </row>
    <row r="167" spans="1:10" hidden="1" outlineLevel="1" x14ac:dyDescent="0.2">
      <c r="A167" s="18"/>
      <c r="B167" s="17" t="s">
        <v>505</v>
      </c>
      <c r="C167" s="6" t="s">
        <v>529</v>
      </c>
      <c r="D167" s="191">
        <f>COUNTIF('Maturity Tool Input'!$I$378:$I$380,"Yes [CC]")</f>
        <v>0</v>
      </c>
      <c r="E167" s="191">
        <f>COUNTIF('Maturity Tool Input'!$I$381:$I$382,"Yes [CC]")</f>
        <v>0</v>
      </c>
      <c r="F167" s="191">
        <f>COUNTIF('Maturity Tool Input'!$I$383:$I$384,"Yes [CC]")</f>
        <v>0</v>
      </c>
      <c r="G167" s="191">
        <f>COUNTIF('Maturity Tool Input'!$I$385:$I$386,"Yes [CC]")</f>
        <v>0</v>
      </c>
      <c r="H167" s="191">
        <f>COUNTIF('Maturity Tool Input'!$I$387:$I$388,"Yes [CC]")</f>
        <v>0</v>
      </c>
      <c r="I167" s="190"/>
    </row>
    <row r="168" spans="1:10" hidden="1" outlineLevel="1" x14ac:dyDescent="0.2">
      <c r="A168" s="18"/>
      <c r="B168" s="18"/>
      <c r="C168" s="6" t="s">
        <v>530</v>
      </c>
      <c r="D168" s="191">
        <f>COUNTIF('Maturity Tool Input'!$I$389:$I$394,"Yes [CC]")</f>
        <v>0</v>
      </c>
      <c r="E168" s="191">
        <f>COUNTIF('Maturity Tool Input'!$I$395:$I$397,"Yes [CC]")</f>
        <v>0</v>
      </c>
      <c r="F168" s="191">
        <f>COUNTIF('Maturity Tool Input'!$I$398:$I$398,"Yes [CC]")</f>
        <v>0</v>
      </c>
      <c r="G168" s="191">
        <f>COUNTIF('Maturity Tool Input'!$I$399:$I$400,"Yes [CC]")</f>
        <v>0</v>
      </c>
      <c r="H168" s="191">
        <f>COUNTIF('Maturity Tool Input'!$I$401:$I$401,"Yes [CC]")</f>
        <v>0</v>
      </c>
      <c r="I168" s="190"/>
    </row>
    <row r="169" spans="1:10" hidden="1" outlineLevel="1" x14ac:dyDescent="0.2">
      <c r="A169" s="19"/>
      <c r="B169" s="18"/>
      <c r="C169" s="6" t="s">
        <v>531</v>
      </c>
      <c r="D169" s="191">
        <f>COUNTIF('Maturity Tool Input'!$I$402:$I$404,"Yes [CC]")</f>
        <v>0</v>
      </c>
      <c r="E169" s="191">
        <f>COUNTIF('Maturity Tool Input'!$I$405:$I$408,"Yes [CC]")</f>
        <v>0</v>
      </c>
      <c r="F169" s="191">
        <f>COUNTIF('Maturity Tool Input'!$I$409:$I$410,"Yes [CC]")</f>
        <v>0</v>
      </c>
      <c r="G169" s="191">
        <f>COUNTIF('Maturity Tool Input'!$I$411:$I$411,"Yes [CC]")</f>
        <v>0</v>
      </c>
      <c r="H169" s="191">
        <f>COUNTIF('Maturity Tool Input'!$I$412:$I$412,"Yes [CC]")</f>
        <v>0</v>
      </c>
      <c r="I169" s="190"/>
    </row>
    <row r="170" spans="1:10" hidden="1" outlineLevel="1" x14ac:dyDescent="0.2">
      <c r="A170" s="17" t="s">
        <v>43</v>
      </c>
      <c r="B170" s="17" t="s">
        <v>506</v>
      </c>
      <c r="C170" s="6" t="s">
        <v>532</v>
      </c>
      <c r="D170" s="191">
        <f>COUNTIF('Maturity Tool Input'!$I$413:$I$418,"Yes [CC]")</f>
        <v>0</v>
      </c>
      <c r="E170" s="191">
        <f>COUNTIF('Maturity Tool Input'!$I$419:$I$423,"Yes [CC]")</f>
        <v>0</v>
      </c>
      <c r="F170" s="191">
        <f>COUNTIF('Maturity Tool Input'!$I$424:$I$427,"Yes [CC]")</f>
        <v>0</v>
      </c>
      <c r="G170" s="191">
        <f>COUNTIF('Maturity Tool Input'!$I$428:$I430,"Yes [CC]")</f>
        <v>0</v>
      </c>
      <c r="H170" s="191">
        <f>COUNTIF('Maturity Tool Input'!$I$431:$I$432,"Yes [CC]")</f>
        <v>0</v>
      </c>
      <c r="I170" s="190"/>
    </row>
    <row r="171" spans="1:10" hidden="1" outlineLevel="1" x14ac:dyDescent="0.2">
      <c r="A171" s="18"/>
      <c r="B171" s="18"/>
      <c r="C171" s="6" t="s">
        <v>533</v>
      </c>
      <c r="D171" s="191">
        <f>COUNTIF('Maturity Tool Input'!$I$433:$I$435,"Yes [CC]")</f>
        <v>0</v>
      </c>
      <c r="E171" s="191">
        <f>COUNTIF('Maturity Tool Input'!$I$436:$I$438,"Yes [CC]")</f>
        <v>0</v>
      </c>
      <c r="F171" s="191">
        <f>COUNTIF('Maturity Tool Input'!$I$439:$I$443,"Yes [CC]")</f>
        <v>0</v>
      </c>
      <c r="G171" s="191">
        <f>COUNTIF('Maturity Tool Input'!$I$444:$I$448,"Yes [CC]")</f>
        <v>0</v>
      </c>
      <c r="H171" s="191">
        <f>COUNTIF('Maturity Tool Input'!$I$449:$I$452,"Yes [CC]")</f>
        <v>0</v>
      </c>
      <c r="I171" s="190"/>
    </row>
    <row r="172" spans="1:10" hidden="1" outlineLevel="1" x14ac:dyDescent="0.2">
      <c r="A172" s="18"/>
      <c r="B172" s="17" t="s">
        <v>507</v>
      </c>
      <c r="C172" s="6" t="s">
        <v>534</v>
      </c>
      <c r="D172" s="191">
        <f>COUNTIF('Maturity Tool Input'!$I$453:$I$455,"Yes [CC]")</f>
        <v>0</v>
      </c>
      <c r="E172" s="191">
        <f>COUNTIF('Maturity Tool Input'!$I$456:$I$456,"Yes [CC]")</f>
        <v>0</v>
      </c>
      <c r="F172" s="191">
        <f>COUNTIF('Maturity Tool Input'!$I$457:$I$461,"Yes [CC]")</f>
        <v>0</v>
      </c>
      <c r="G172" s="191">
        <f>COUNTIF('Maturity Tool Input'!$I$462:$I$463,"Yes [CC]")</f>
        <v>0</v>
      </c>
      <c r="H172" s="191">
        <f>COUNTIF('Maturity Tool Input'!$I$464:$I$464,"Yes [CC]")</f>
        <v>0</v>
      </c>
      <c r="I172" s="190"/>
    </row>
    <row r="173" spans="1:10" hidden="1" outlineLevel="1" x14ac:dyDescent="0.2">
      <c r="A173" s="18"/>
      <c r="B173" s="18"/>
      <c r="C173" s="6" t="s">
        <v>535</v>
      </c>
      <c r="D173" s="191">
        <f>COUNTIF('Maturity Tool Input'!$I$465:$I$465,"Yes [CC]")</f>
        <v>0</v>
      </c>
      <c r="E173" s="191">
        <f>COUNTIF('Maturity Tool Input'!$I$466:$I$473,"Yes [CC]")</f>
        <v>0</v>
      </c>
      <c r="F173" s="191">
        <f>COUNTIF('Maturity Tool Input'!$I$474:$I$477,"Yes [CC]")</f>
        <v>0</v>
      </c>
      <c r="G173" s="191">
        <f>COUNTIF('Maturity Tool Input'!$I$478:$I$480,"Yes [CC]")</f>
        <v>0</v>
      </c>
      <c r="H173" s="191">
        <f>COUNTIF('Maturity Tool Input'!$I$481:$I$482,"Yes [CC]")</f>
        <v>0</v>
      </c>
      <c r="I173" s="190"/>
    </row>
    <row r="174" spans="1:10" hidden="1" outlineLevel="1" x14ac:dyDescent="0.2">
      <c r="A174" s="19"/>
      <c r="B174" s="17" t="s">
        <v>508</v>
      </c>
      <c r="C174" s="6" t="s">
        <v>536</v>
      </c>
      <c r="D174" s="191">
        <f>COUNTIF('Maturity Tool Input'!$I$483:$I$486,"Yes [CC]")</f>
        <v>0</v>
      </c>
      <c r="E174" s="191">
        <f>COUNTIF('Maturity Tool Input'!$I$487:$I$489,"Yes [CC]")</f>
        <v>0</v>
      </c>
      <c r="F174" s="191">
        <f>COUNTIF('Maturity Tool Input'!$I$490:$I$492,"Yes [CC]")</f>
        <v>0</v>
      </c>
      <c r="G174" s="191">
        <f>COUNTIF('Maturity Tool Input'!$I$493:$I$494,"Yes [CC]")</f>
        <v>0</v>
      </c>
      <c r="H174" s="191">
        <f>COUNTIF('Maturity Tool Input'!$I$495:$I$495,"Yes [CC]")</f>
        <v>0</v>
      </c>
      <c r="I174" s="190"/>
    </row>
    <row r="175" spans="1:10" hidden="1" outlineLevel="1" x14ac:dyDescent="0.2">
      <c r="D175" s="190">
        <f>SUM(D145:D174)</f>
        <v>0</v>
      </c>
      <c r="E175" s="190">
        <f t="shared" ref="E175:H175" si="14">SUM(E145:E174)</f>
        <v>0</v>
      </c>
      <c r="F175" s="190">
        <f t="shared" si="14"/>
        <v>0</v>
      </c>
      <c r="G175" s="190">
        <f t="shared" si="14"/>
        <v>0</v>
      </c>
      <c r="H175" s="190">
        <f t="shared" si="14"/>
        <v>0</v>
      </c>
      <c r="I175" s="190"/>
      <c r="J175" s="198">
        <f>SUM(D175:H175)</f>
        <v>0</v>
      </c>
    </row>
    <row r="176" spans="1:10" hidden="1" outlineLevel="1" x14ac:dyDescent="0.2">
      <c r="D176" s="190"/>
      <c r="E176" s="190"/>
      <c r="F176" s="190"/>
      <c r="G176" s="190"/>
      <c r="H176" s="190"/>
      <c r="I176" s="190"/>
    </row>
    <row r="177" spans="1:13" collapsed="1" x14ac:dyDescent="0.2">
      <c r="D177" s="190"/>
      <c r="E177" s="190"/>
      <c r="F177" s="190"/>
      <c r="G177" s="190"/>
      <c r="H177" s="190"/>
      <c r="I177" s="190"/>
    </row>
    <row r="178" spans="1:13" s="196" customFormat="1" ht="15" customHeight="1" x14ac:dyDescent="0.2">
      <c r="A178" s="5" t="s">
        <v>1630</v>
      </c>
      <c r="B178" s="193"/>
      <c r="C178" s="193"/>
      <c r="D178" s="194"/>
      <c r="E178" s="194"/>
      <c r="F178" s="194"/>
      <c r="G178" s="194"/>
      <c r="H178" s="194"/>
      <c r="I178" s="195"/>
      <c r="L178" s="197"/>
      <c r="M178" s="197"/>
    </row>
    <row r="179" spans="1:13" hidden="1" outlineLevel="1" x14ac:dyDescent="0.2">
      <c r="A179" s="14" t="s">
        <v>6</v>
      </c>
      <c r="B179" s="14" t="s">
        <v>7</v>
      </c>
      <c r="C179" s="14" t="s">
        <v>8</v>
      </c>
      <c r="D179" s="15" t="s">
        <v>10</v>
      </c>
      <c r="E179" s="15" t="s">
        <v>37</v>
      </c>
      <c r="F179" s="15" t="s">
        <v>11</v>
      </c>
      <c r="G179" s="15" t="s">
        <v>38</v>
      </c>
      <c r="H179" s="15" t="s">
        <v>39</v>
      </c>
      <c r="I179" s="190"/>
    </row>
    <row r="180" spans="1:13" hidden="1" outlineLevel="1" x14ac:dyDescent="0.2">
      <c r="A180" s="17" t="s">
        <v>40</v>
      </c>
      <c r="B180" s="17" t="s">
        <v>494</v>
      </c>
      <c r="C180" s="6" t="s">
        <v>509</v>
      </c>
      <c r="D180" s="191">
        <f>COUNTIF('Maturity Tool Input'!$I$2:$I$6,"No")</f>
        <v>0</v>
      </c>
      <c r="E180" s="191">
        <f>COUNTIF('Maturity Tool Input'!$I$7:$I$10,"No")</f>
        <v>0</v>
      </c>
      <c r="F180" s="191">
        <f>COUNTIF('Maturity Tool Input'!$I$11:$I$18,"No")</f>
        <v>0</v>
      </c>
      <c r="G180" s="191">
        <f>COUNTIF('Maturity Tool Input'!$I$19:$I$24,"No")</f>
        <v>0</v>
      </c>
      <c r="H180" s="191">
        <f>COUNTIF('Maturity Tool Input'!$I$25:$I$26,"No")</f>
        <v>0</v>
      </c>
    </row>
    <row r="181" spans="1:13" hidden="1" outlineLevel="1" x14ac:dyDescent="0.2">
      <c r="A181" s="18"/>
      <c r="B181" s="18"/>
      <c r="C181" s="6" t="s">
        <v>510</v>
      </c>
      <c r="D181" s="191">
        <f>COUNTIF('Maturity Tool Input'!$I$27:$I$33,"No")</f>
        <v>0</v>
      </c>
      <c r="E181" s="191">
        <f>COUNTIF('Maturity Tool Input'!$I$34:$I$36,"No")</f>
        <v>0</v>
      </c>
      <c r="F181" s="191">
        <f>COUNTIF('Maturity Tool Input'!$I$37:$I$41,"No")</f>
        <v>0</v>
      </c>
      <c r="G181" s="191">
        <f>COUNTIF('Maturity Tool Input'!$I$42:$I$46,"No")</f>
        <v>0</v>
      </c>
      <c r="H181" s="191">
        <f>COUNTIF('Maturity Tool Input'!$I$47:$I$47,"No")</f>
        <v>0</v>
      </c>
      <c r="I181" s="190"/>
    </row>
    <row r="182" spans="1:13" hidden="1" outlineLevel="1" x14ac:dyDescent="0.2">
      <c r="A182" s="18"/>
      <c r="B182" s="18"/>
      <c r="C182" s="6" t="s">
        <v>511</v>
      </c>
      <c r="D182" s="191">
        <f>COUNTIF('Maturity Tool Input'!$I$48:$I$51,"No")</f>
        <v>0</v>
      </c>
      <c r="E182" s="191">
        <f>COUNTIF('Maturity Tool Input'!$I$52:$I$55,"No")</f>
        <v>0</v>
      </c>
      <c r="F182" s="191">
        <f>COUNTIF('Maturity Tool Input'!$I$56:$I$57,"No")</f>
        <v>0</v>
      </c>
      <c r="G182" s="191">
        <f>COUNTIF('Maturity Tool Input'!$I$58:$I$61,"No")</f>
        <v>0</v>
      </c>
      <c r="H182" s="191">
        <f>COUNTIF('Maturity Tool Input'!$I$62:$I$63,"No")</f>
        <v>0</v>
      </c>
      <c r="I182" s="190"/>
    </row>
    <row r="183" spans="1:13" hidden="1" outlineLevel="1" x14ac:dyDescent="0.2">
      <c r="A183" s="18"/>
      <c r="B183" s="17" t="s">
        <v>495</v>
      </c>
      <c r="C183" s="6" t="s">
        <v>512</v>
      </c>
      <c r="D183" s="191">
        <f>COUNTIF('Maturity Tool Input'!$I$64:$I$64,"No")</f>
        <v>0</v>
      </c>
      <c r="E183" s="191">
        <f>COUNTIF('Maturity Tool Input'!$I$65:$I$67,"No")</f>
        <v>0</v>
      </c>
      <c r="F183" s="191">
        <f>COUNTIF('Maturity Tool Input'!$I$68:$I$72,"No")</f>
        <v>0</v>
      </c>
      <c r="G183" s="191">
        <f>COUNTIF('Maturity Tool Input'!$I$73:$I$77,"No")</f>
        <v>0</v>
      </c>
      <c r="H183" s="191">
        <f>COUNTIF('Maturity Tool Input'!$I$78:$I$79,"No")</f>
        <v>0</v>
      </c>
      <c r="I183" s="190"/>
    </row>
    <row r="184" spans="1:13" hidden="1" outlineLevel="1" x14ac:dyDescent="0.2">
      <c r="A184" s="18"/>
      <c r="B184" s="18"/>
      <c r="C184" s="6" t="s">
        <v>513</v>
      </c>
      <c r="D184" s="191">
        <f>COUNTIF('Maturity Tool Input'!$I$80:$I$82,"No")</f>
        <v>0</v>
      </c>
      <c r="E184" s="191">
        <f>COUNTIF('Maturity Tool Input'!$I$83:$I$85,"No")</f>
        <v>0</v>
      </c>
      <c r="F184" s="191">
        <f>COUNTIF('Maturity Tool Input'!$I$86:$I$86,"No")</f>
        <v>0</v>
      </c>
      <c r="G184" s="191">
        <f>COUNTIF('Maturity Tool Input'!$I$87:$I$87,"No")</f>
        <v>0</v>
      </c>
      <c r="H184" s="191">
        <f>COUNTIF('Maturity Tool Input'!$I$88:$I$90,"No")</f>
        <v>0</v>
      </c>
      <c r="I184" s="190"/>
    </row>
    <row r="185" spans="1:13" hidden="1" outlineLevel="1" x14ac:dyDescent="0.2">
      <c r="A185" s="18"/>
      <c r="B185" s="18"/>
      <c r="C185" s="6" t="s">
        <v>514</v>
      </c>
      <c r="D185" s="191">
        <f>COUNTIF('Maturity Tool Input'!$I$91:$I$94,"No")</f>
        <v>0</v>
      </c>
      <c r="E185" s="191">
        <f>COUNTIF('Maturity Tool Input'!$I$95:$I$99,"No")</f>
        <v>0</v>
      </c>
      <c r="F185" s="191">
        <f>COUNTIF('Maturity Tool Input'!$I$100:$I$103,"No")</f>
        <v>0</v>
      </c>
      <c r="G185" s="191">
        <f>COUNTIF('Maturity Tool Input'!$I$104:$I$106,"No")</f>
        <v>0</v>
      </c>
      <c r="H185" s="191">
        <f>COUNTIF('Maturity Tool Input'!$I$107:$I$108,"No")</f>
        <v>0</v>
      </c>
      <c r="I185" s="190"/>
    </row>
    <row r="186" spans="1:13" hidden="1" outlineLevel="1" x14ac:dyDescent="0.2">
      <c r="A186" s="18"/>
      <c r="B186" s="17" t="s">
        <v>496</v>
      </c>
      <c r="C186" s="6" t="s">
        <v>515</v>
      </c>
      <c r="D186" s="191">
        <f>COUNTIF('Maturity Tool Input'!$I$109:$I$110,"No")</f>
        <v>0</v>
      </c>
      <c r="E186" s="191">
        <f>COUNTIF('Maturity Tool Input'!$I$111:$I$114,"No")</f>
        <v>0</v>
      </c>
      <c r="F186" s="191">
        <f>COUNTIF('Maturity Tool Input'!$I$115:$I$115,"No")</f>
        <v>0</v>
      </c>
      <c r="G186" s="191">
        <f>COUNTIF('Maturity Tool Input'!$I$116:$I$117,"No")</f>
        <v>0</v>
      </c>
      <c r="H186" s="191">
        <f>COUNTIF('Maturity Tool Input'!$I$118:$I$118,"No")</f>
        <v>0</v>
      </c>
      <c r="I186" s="190"/>
    </row>
    <row r="187" spans="1:13" hidden="1" outlineLevel="1" x14ac:dyDescent="0.2">
      <c r="A187" s="18"/>
      <c r="B187" s="17" t="s">
        <v>497</v>
      </c>
      <c r="C187" s="6" t="s">
        <v>516</v>
      </c>
      <c r="D187" s="191">
        <f>COUNTIF('Maturity Tool Input'!$I$119:$I$122,"No")</f>
        <v>0</v>
      </c>
      <c r="E187" s="191">
        <f>COUNTIF('Maturity Tool Input'!$I$123:$I$127,"No")</f>
        <v>0</v>
      </c>
      <c r="F187" s="191">
        <f>COUNTIF('Maturity Tool Input'!$I$128:$I$131,"No")</f>
        <v>0</v>
      </c>
      <c r="G187" s="191">
        <f>COUNTIF('Maturity Tool Input'!$I$132:$I$132,"No")</f>
        <v>0</v>
      </c>
      <c r="H187" s="191">
        <f>COUNTIF('Maturity Tool Input'!$I$133:$I$133,"No")</f>
        <v>0</v>
      </c>
      <c r="I187" s="190"/>
    </row>
    <row r="188" spans="1:13" hidden="1" outlineLevel="1" x14ac:dyDescent="0.2">
      <c r="A188" s="19"/>
      <c r="B188" s="18"/>
      <c r="C188" s="6" t="s">
        <v>517</v>
      </c>
      <c r="D188" s="191">
        <f>COUNTIF('Maturity Tool Input'!$I$134:$I$134,"No")</f>
        <v>0</v>
      </c>
      <c r="E188" s="191">
        <f>COUNTIF('Maturity Tool Input'!$I$135:$I$137,"No")</f>
        <v>0</v>
      </c>
      <c r="F188" s="191">
        <f>COUNTIF('Maturity Tool Input'!$I$138:$I$140,"No")</f>
        <v>0</v>
      </c>
      <c r="G188" s="191">
        <f>COUNTIF('Maturity Tool Input'!$I$141:$I$141,"No")</f>
        <v>0</v>
      </c>
      <c r="H188" s="191">
        <f>COUNTIF('Maturity Tool Input'!$I$142:$I$142,"No")</f>
        <v>0</v>
      </c>
      <c r="I188" s="190"/>
    </row>
    <row r="189" spans="1:13" hidden="1" outlineLevel="1" x14ac:dyDescent="0.2">
      <c r="A189" s="17" t="s">
        <v>41</v>
      </c>
      <c r="B189" s="17" t="s">
        <v>498</v>
      </c>
      <c r="C189" s="6" t="s">
        <v>518</v>
      </c>
      <c r="D189" s="191">
        <f>COUNTIF('Maturity Tool Input'!$I$143:$I$145,"No")</f>
        <v>0</v>
      </c>
      <c r="E189" s="191">
        <f>COUNTIF('Maturity Tool Input'!$I$146:$I$146,"No")</f>
        <v>0</v>
      </c>
      <c r="F189" s="191">
        <f>COUNTIF('Maturity Tool Input'!$I$147:$I$149,"No")</f>
        <v>0</v>
      </c>
      <c r="G189" s="191">
        <f>COUNTIF('Maturity Tool Input'!$I$150:$I$152,"No")</f>
        <v>0</v>
      </c>
      <c r="H189" s="191">
        <f>COUNTIF('Maturity Tool Input'!$I$153:$I$154,"No")</f>
        <v>0</v>
      </c>
      <c r="I189" s="190"/>
    </row>
    <row r="190" spans="1:13" hidden="1" outlineLevel="1" x14ac:dyDescent="0.2">
      <c r="A190" s="18"/>
      <c r="B190" s="17" t="s">
        <v>499</v>
      </c>
      <c r="C190" s="6" t="s">
        <v>519</v>
      </c>
      <c r="D190" s="191">
        <f>COUNTIF('Maturity Tool Input'!$I$155:$I$156,"No")</f>
        <v>0</v>
      </c>
      <c r="E190" s="191">
        <f>COUNTIF('Maturity Tool Input'!$I$157:$I$160,"No")</f>
        <v>0</v>
      </c>
      <c r="F190" s="191">
        <f>COUNTIF('Maturity Tool Input'!$I$161:$I$164,"No")</f>
        <v>0</v>
      </c>
      <c r="G190" s="191">
        <f>COUNTIF('Maturity Tool Input'!$I$165:$I$169,"No")</f>
        <v>0</v>
      </c>
      <c r="H190" s="191">
        <f>COUNTIF('Maturity Tool Input'!$I$170:$I$172,"No")</f>
        <v>0</v>
      </c>
      <c r="I190" s="190"/>
    </row>
    <row r="191" spans="1:13" hidden="1" outlineLevel="1" x14ac:dyDescent="0.2">
      <c r="A191" s="19"/>
      <c r="B191" s="17" t="s">
        <v>500</v>
      </c>
      <c r="C191" s="6" t="s">
        <v>537</v>
      </c>
      <c r="D191" s="191">
        <f>COUNTIF('Maturity Tool Input'!$I$173:$I$175,"No")</f>
        <v>0</v>
      </c>
      <c r="E191" s="191">
        <f>COUNTIF('Maturity Tool Input'!$I$176:$I$177,"No")</f>
        <v>0</v>
      </c>
      <c r="F191" s="191">
        <f>COUNTIF('Maturity Tool Input'!$I$178:$I$181,"No")</f>
        <v>0</v>
      </c>
      <c r="G191" s="191">
        <f>COUNTIF('Maturity Tool Input'!$I$182:$I$184,"No")</f>
        <v>0</v>
      </c>
      <c r="H191" s="191">
        <f>COUNTIF('Maturity Tool Input'!$I$185:$I$187,"No")</f>
        <v>0</v>
      </c>
      <c r="I191" s="190"/>
    </row>
    <row r="192" spans="1:13" hidden="1" outlineLevel="1" x14ac:dyDescent="0.2">
      <c r="A192" s="17" t="s">
        <v>42</v>
      </c>
      <c r="B192" s="17" t="s">
        <v>501</v>
      </c>
      <c r="C192" s="6" t="s">
        <v>520</v>
      </c>
      <c r="D192" s="191">
        <f>COUNTIF('Maturity Tool Input'!$I$188:$I$197,"No")</f>
        <v>0</v>
      </c>
      <c r="E192" s="191">
        <f>COUNTIF('Maturity Tool Input'!$I$198:$I$205,"No")</f>
        <v>0</v>
      </c>
      <c r="F192" s="191">
        <f>COUNTIF('Maturity Tool Input'!$I$206:$I$211,"No")</f>
        <v>0</v>
      </c>
      <c r="G192" s="191">
        <f>COUNTIF('Maturity Tool Input'!$I$212:$I$214,"No")</f>
        <v>0</v>
      </c>
      <c r="H192" s="191">
        <f>COUNTIF('Maturity Tool Input'!$I$215:$I$218,"No")</f>
        <v>0</v>
      </c>
      <c r="I192" s="190"/>
    </row>
    <row r="193" spans="1:9" hidden="1" outlineLevel="1" x14ac:dyDescent="0.2">
      <c r="A193" s="18"/>
      <c r="B193" s="18"/>
      <c r="C193" s="6" t="s">
        <v>521</v>
      </c>
      <c r="D193" s="191">
        <f>COUNTIF('Maturity Tool Input'!$I$219:$I$236,"No")</f>
        <v>0</v>
      </c>
      <c r="E193" s="191">
        <f>COUNTIF('Maturity Tool Input'!$I$237:$I$241,"No")</f>
        <v>0</v>
      </c>
      <c r="F193" s="191">
        <f>COUNTIF('Maturity Tool Input'!$I$242:$I$249,"No")</f>
        <v>0</v>
      </c>
      <c r="G193" s="191">
        <f>COUNTIF('Maturity Tool Input'!$I$250:$I$251,"No")</f>
        <v>0</v>
      </c>
      <c r="H193" s="191">
        <f>COUNTIF('Maturity Tool Input'!$I$252:$I$256,"No")</f>
        <v>0</v>
      </c>
      <c r="I193" s="190"/>
    </row>
    <row r="194" spans="1:9" hidden="1" outlineLevel="1" x14ac:dyDescent="0.2">
      <c r="A194" s="18"/>
      <c r="B194" s="18"/>
      <c r="C194" s="6" t="s">
        <v>522</v>
      </c>
      <c r="D194" s="191">
        <f>COUNTIF('Maturity Tool Input'!$I$257:$I$257,"No")</f>
        <v>0</v>
      </c>
      <c r="E194" s="191">
        <f>COUNTIF('Maturity Tool Input'!$I$258:$I$264,"No")</f>
        <v>0</v>
      </c>
      <c r="F194" s="191">
        <f>COUNTIF('Maturity Tool Input'!$I$265:$I$267,"No")</f>
        <v>0</v>
      </c>
      <c r="G194" s="191">
        <f>COUNTIF('Maturity Tool Input'!$I$268:$I$269,"No")</f>
        <v>0</v>
      </c>
      <c r="H194" s="191">
        <f>COUNTIF('Maturity Tool Input'!$I$270:$I$270,"No")</f>
        <v>0</v>
      </c>
      <c r="I194" s="190"/>
    </row>
    <row r="195" spans="1:9" hidden="1" outlineLevel="1" x14ac:dyDescent="0.2">
      <c r="A195" s="18"/>
      <c r="B195" s="18"/>
      <c r="C195" s="6" t="s">
        <v>523</v>
      </c>
      <c r="D195" s="191">
        <f>COUNTIF('Maturity Tool Input'!$I$271:$I$274,"No")</f>
        <v>0</v>
      </c>
      <c r="E195" s="191">
        <f>COUNTIF('Maturity Tool Input'!$I$275:$I$275,"No")</f>
        <v>0</v>
      </c>
      <c r="F195" s="191">
        <f>COUNTIF('Maturity Tool Input'!$I$276:$I$279,"No")</f>
        <v>0</v>
      </c>
      <c r="G195" s="191">
        <f>COUNTIF('Maturity Tool Input'!$I$280:$I$282,"No")</f>
        <v>0</v>
      </c>
      <c r="H195" s="191">
        <f>COUNTIF('Maturity Tool Input'!$I$283:$I$283,"No")</f>
        <v>0</v>
      </c>
      <c r="I195" s="190"/>
    </row>
    <row r="196" spans="1:9" hidden="1" outlineLevel="1" x14ac:dyDescent="0.2">
      <c r="A196" s="18"/>
      <c r="B196" s="17" t="s">
        <v>502</v>
      </c>
      <c r="C196" s="6" t="s">
        <v>524</v>
      </c>
      <c r="D196" s="191">
        <f>COUNTIF('Maturity Tool Input'!$I$284:$I$287,"No")</f>
        <v>0</v>
      </c>
      <c r="E196" s="191">
        <f>COUNTIF('Maturity Tool Input'!$I$288:$I$293,"No")</f>
        <v>0</v>
      </c>
      <c r="F196" s="191">
        <f>COUNTIF('Maturity Tool Input'!$I$294:$I$295,"No")</f>
        <v>0</v>
      </c>
      <c r="G196" s="191">
        <f>COUNTIF('Maturity Tool Input'!$I$296:$I$298,"No")</f>
        <v>0</v>
      </c>
      <c r="H196" s="191">
        <f>COUNTIF('Maturity Tool Input'!$I$299:$I$300,"No")</f>
        <v>0</v>
      </c>
      <c r="I196" s="190"/>
    </row>
    <row r="197" spans="1:9" hidden="1" outlineLevel="1" x14ac:dyDescent="0.2">
      <c r="A197" s="18"/>
      <c r="B197" s="18"/>
      <c r="C197" s="6" t="s">
        <v>525</v>
      </c>
      <c r="D197" s="191">
        <f>COUNTIF('Maturity Tool Input'!$I$301:$I$305,"No")</f>
        <v>0</v>
      </c>
      <c r="E197" s="191">
        <f>COUNTIF('Maturity Tool Input'!$I$306:$I$309,"No")</f>
        <v>0</v>
      </c>
      <c r="F197" s="191">
        <f>COUNTIF('Maturity Tool Input'!$I$310:$I$315,"No")</f>
        <v>0</v>
      </c>
      <c r="G197" s="191">
        <f>COUNTIF('Maturity Tool Input'!$I$316:$I$320,"No")</f>
        <v>0</v>
      </c>
      <c r="H197" s="191">
        <f>COUNTIF('Maturity Tool Input'!$I$321:$I$322,"No")</f>
        <v>0</v>
      </c>
      <c r="I197" s="190"/>
    </row>
    <row r="198" spans="1:9" hidden="1" outlineLevel="1" x14ac:dyDescent="0.2">
      <c r="A198" s="18"/>
      <c r="B198" s="18"/>
      <c r="C198" s="6" t="s">
        <v>526</v>
      </c>
      <c r="D198" s="191">
        <f>COUNTIF('Maturity Tool Input'!$I$323:$I$327,"No")</f>
        <v>0</v>
      </c>
      <c r="E198" s="191">
        <f>COUNTIF('Maturity Tool Input'!$I$328:$I$328,"No")</f>
        <v>0</v>
      </c>
      <c r="F198" s="191">
        <f>COUNTIF('Maturity Tool Input'!$I$329:$I$331,"No")</f>
        <v>0</v>
      </c>
      <c r="G198" s="191">
        <f>COUNTIF('Maturity Tool Input'!$I$332:$I$335,"No")</f>
        <v>0</v>
      </c>
      <c r="H198" s="191">
        <f>COUNTIF('Maturity Tool Input'!$I$336:$I$337,"No")</f>
        <v>0</v>
      </c>
      <c r="I198" s="190"/>
    </row>
    <row r="199" spans="1:9" hidden="1" outlineLevel="1" x14ac:dyDescent="0.2">
      <c r="A199" s="18"/>
      <c r="B199" s="17" t="s">
        <v>503</v>
      </c>
      <c r="C199" s="6" t="s">
        <v>527</v>
      </c>
      <c r="D199" s="191">
        <f>COUNTIF('Maturity Tool Input'!$I$338:$I$340,"No")</f>
        <v>0</v>
      </c>
      <c r="E199" s="191">
        <f>COUNTIF('Maturity Tool Input'!$I$341:$I$345,"No")</f>
        <v>0</v>
      </c>
      <c r="F199" s="191">
        <f>COUNTIF('Maturity Tool Input'!$I$346:$I$346,"No")</f>
        <v>0</v>
      </c>
      <c r="G199" s="191">
        <f>COUNTIF('Maturity Tool Input'!$I$347:$I$348,"No")</f>
        <v>0</v>
      </c>
      <c r="H199" s="191">
        <f>COUNTIF('Maturity Tool Input'!$I$349:$I$350,"No")</f>
        <v>0</v>
      </c>
      <c r="I199" s="190"/>
    </row>
    <row r="200" spans="1:9" hidden="1" outlineLevel="1" x14ac:dyDescent="0.2">
      <c r="A200" s="19"/>
      <c r="B200" s="18"/>
      <c r="C200" s="6" t="s">
        <v>528</v>
      </c>
      <c r="D200" s="191">
        <f>COUNTIF('Maturity Tool Input'!$I$351:$I$351,"No")</f>
        <v>0</v>
      </c>
      <c r="E200" s="191">
        <f>COUNTIF('Maturity Tool Input'!$I$352:$I$353,"No")</f>
        <v>0</v>
      </c>
      <c r="F200" s="191">
        <f>COUNTIF('Maturity Tool Input'!$I$354:$I$359,"No")</f>
        <v>0</v>
      </c>
      <c r="G200" s="191">
        <f>COUNTIF('Maturity Tool Input'!$I$360:$I$360,"No")</f>
        <v>0</v>
      </c>
      <c r="H200" s="191">
        <f>COUNTIF('Maturity Tool Input'!$I$361:$I$361,"No")</f>
        <v>0</v>
      </c>
      <c r="I200" s="190"/>
    </row>
    <row r="201" spans="1:9" hidden="1" outlineLevel="1" x14ac:dyDescent="0.2">
      <c r="A201" s="17" t="s">
        <v>493</v>
      </c>
      <c r="B201" s="17" t="s">
        <v>504</v>
      </c>
      <c r="C201" s="6" t="s">
        <v>504</v>
      </c>
      <c r="D201" s="191">
        <f>COUNTIF('Maturity Tool Input'!$I$362:$I$365,"No")</f>
        <v>0</v>
      </c>
      <c r="E201" s="191">
        <f>COUNTIF('Maturity Tool Input'!$I$366:$I$369,"No")</f>
        <v>0</v>
      </c>
      <c r="F201" s="191">
        <f>COUNTIF('Maturity Tool Input'!$I$370:$I$373,"No")</f>
        <v>0</v>
      </c>
      <c r="G201" s="191">
        <f>COUNTIF('Maturity Tool Input'!$I$374:$I$375,"No")</f>
        <v>0</v>
      </c>
      <c r="H201" s="191">
        <f>COUNTIF('Maturity Tool Input'!$I$376:$I$377,"No")</f>
        <v>0</v>
      </c>
      <c r="I201" s="190"/>
    </row>
    <row r="202" spans="1:9" hidden="1" outlineLevel="1" x14ac:dyDescent="0.2">
      <c r="A202" s="18"/>
      <c r="B202" s="17" t="s">
        <v>505</v>
      </c>
      <c r="C202" s="6" t="s">
        <v>529</v>
      </c>
      <c r="D202" s="191">
        <f>COUNTIF('Maturity Tool Input'!$I$378:$I$380,"No")</f>
        <v>0</v>
      </c>
      <c r="E202" s="191">
        <f>COUNTIF('Maturity Tool Input'!$I$381:$I$382,"No")</f>
        <v>0</v>
      </c>
      <c r="F202" s="191">
        <f>COUNTIF('Maturity Tool Input'!$I$383:$I$384,"No")</f>
        <v>0</v>
      </c>
      <c r="G202" s="191">
        <f>COUNTIF('Maturity Tool Input'!$I$385:$I$386,"No")</f>
        <v>0</v>
      </c>
      <c r="H202" s="191">
        <f>COUNTIF('Maturity Tool Input'!$I$387:$I$388,"No")</f>
        <v>0</v>
      </c>
      <c r="I202" s="190"/>
    </row>
    <row r="203" spans="1:9" hidden="1" outlineLevel="1" x14ac:dyDescent="0.2">
      <c r="A203" s="18"/>
      <c r="B203" s="18"/>
      <c r="C203" s="6" t="s">
        <v>530</v>
      </c>
      <c r="D203" s="191">
        <f>COUNTIF('Maturity Tool Input'!$I$389:$I$394,"No")</f>
        <v>0</v>
      </c>
      <c r="E203" s="191">
        <f>COUNTIF('Maturity Tool Input'!$I$395:$I$397,"No")</f>
        <v>0</v>
      </c>
      <c r="F203" s="191">
        <f>COUNTIF('Maturity Tool Input'!$I$398:$I$398,"No")</f>
        <v>0</v>
      </c>
      <c r="G203" s="191">
        <f>COUNTIF('Maturity Tool Input'!$I$399:$I$400,"No")</f>
        <v>0</v>
      </c>
      <c r="H203" s="191">
        <f>COUNTIF('Maturity Tool Input'!$I$401:$I$401,"No")</f>
        <v>0</v>
      </c>
      <c r="I203" s="190"/>
    </row>
    <row r="204" spans="1:9" hidden="1" outlineLevel="1" x14ac:dyDescent="0.2">
      <c r="A204" s="19"/>
      <c r="B204" s="18"/>
      <c r="C204" s="6" t="s">
        <v>531</v>
      </c>
      <c r="D204" s="191">
        <f>COUNTIF('Maturity Tool Input'!$I$402:$I$404,"No")</f>
        <v>0</v>
      </c>
      <c r="E204" s="191">
        <f>COUNTIF('Maturity Tool Input'!$I$405:$I$408,"No")</f>
        <v>0</v>
      </c>
      <c r="F204" s="191">
        <f>COUNTIF('Maturity Tool Input'!$I$409:$I$410,"No")</f>
        <v>0</v>
      </c>
      <c r="G204" s="191">
        <f>COUNTIF('Maturity Tool Input'!$I$411:$I$411,"No")</f>
        <v>0</v>
      </c>
      <c r="H204" s="191">
        <f>COUNTIF('Maturity Tool Input'!$I$412:$I$412,"No")</f>
        <v>0</v>
      </c>
      <c r="I204" s="190"/>
    </row>
    <row r="205" spans="1:9" hidden="1" outlineLevel="1" x14ac:dyDescent="0.2">
      <c r="A205" s="17" t="s">
        <v>43</v>
      </c>
      <c r="B205" s="17" t="s">
        <v>506</v>
      </c>
      <c r="C205" s="6" t="s">
        <v>532</v>
      </c>
      <c r="D205" s="191">
        <f>COUNTIF('Maturity Tool Input'!$I$413:$I$418,"No")</f>
        <v>0</v>
      </c>
      <c r="E205" s="191">
        <f>COUNTIF('Maturity Tool Input'!$I$419:$I$423,"No")</f>
        <v>0</v>
      </c>
      <c r="F205" s="191">
        <f>COUNTIF('Maturity Tool Input'!$I$424:$I$427,"No")</f>
        <v>0</v>
      </c>
      <c r="G205" s="191">
        <f>COUNTIF('Maturity Tool Input'!$I$428:$I430,"No")</f>
        <v>0</v>
      </c>
      <c r="H205" s="191">
        <f>COUNTIF('Maturity Tool Input'!$I$431:$I$432,"No")</f>
        <v>0</v>
      </c>
      <c r="I205" s="190"/>
    </row>
    <row r="206" spans="1:9" hidden="1" outlineLevel="1" x14ac:dyDescent="0.2">
      <c r="A206" s="18"/>
      <c r="B206" s="18"/>
      <c r="C206" s="6" t="s">
        <v>533</v>
      </c>
      <c r="D206" s="191">
        <f>COUNTIF('Maturity Tool Input'!$I$433:$I$435,"No")</f>
        <v>0</v>
      </c>
      <c r="E206" s="191">
        <f>COUNTIF('Maturity Tool Input'!$I$436:$I$438,"No")</f>
        <v>0</v>
      </c>
      <c r="F206" s="191">
        <f>COUNTIF('Maturity Tool Input'!$I$439:$I$443,"No")</f>
        <v>0</v>
      </c>
      <c r="G206" s="191">
        <f>COUNTIF('Maturity Tool Input'!$I$444:$I$448,"No")</f>
        <v>0</v>
      </c>
      <c r="H206" s="191">
        <f>COUNTIF('Maturity Tool Input'!$I$449:$I$452,"No")</f>
        <v>0</v>
      </c>
      <c r="I206" s="190"/>
    </row>
    <row r="207" spans="1:9" hidden="1" outlineLevel="1" x14ac:dyDescent="0.2">
      <c r="A207" s="18"/>
      <c r="B207" s="17" t="s">
        <v>507</v>
      </c>
      <c r="C207" s="6" t="s">
        <v>534</v>
      </c>
      <c r="D207" s="191">
        <f>COUNTIF('Maturity Tool Input'!$I$453:$I$455,"No")</f>
        <v>0</v>
      </c>
      <c r="E207" s="191">
        <f>COUNTIF('Maturity Tool Input'!$I$456:$I$456,"No")</f>
        <v>0</v>
      </c>
      <c r="F207" s="191">
        <f>COUNTIF('Maturity Tool Input'!$I$457:$I$461,"No")</f>
        <v>0</v>
      </c>
      <c r="G207" s="191">
        <f>COUNTIF('Maturity Tool Input'!$I$462:$I$463,"No")</f>
        <v>0</v>
      </c>
      <c r="H207" s="191">
        <f>COUNTIF('Maturity Tool Input'!$I$464:$I$464,"No")</f>
        <v>0</v>
      </c>
      <c r="I207" s="190"/>
    </row>
    <row r="208" spans="1:9" hidden="1" outlineLevel="1" x14ac:dyDescent="0.2">
      <c r="A208" s="18"/>
      <c r="B208" s="18"/>
      <c r="C208" s="6" t="s">
        <v>535</v>
      </c>
      <c r="D208" s="191">
        <f>COUNTIF('Maturity Tool Input'!$I$465:$I$465,"No")</f>
        <v>0</v>
      </c>
      <c r="E208" s="191">
        <f>COUNTIF('Maturity Tool Input'!$I$466:$I$473,"No")</f>
        <v>0</v>
      </c>
      <c r="F208" s="191">
        <f>COUNTIF('Maturity Tool Input'!$I$474:$I$477,"No")</f>
        <v>0</v>
      </c>
      <c r="G208" s="191">
        <f>COUNTIF('Maturity Tool Input'!$I$478:$I$480,"No")</f>
        <v>0</v>
      </c>
      <c r="H208" s="191">
        <f>COUNTIF('Maturity Tool Input'!$I$481:$I$482,"No")</f>
        <v>0</v>
      </c>
      <c r="I208" s="190"/>
    </row>
    <row r="209" spans="1:13" hidden="1" outlineLevel="1" x14ac:dyDescent="0.2">
      <c r="A209" s="19"/>
      <c r="B209" s="17" t="s">
        <v>508</v>
      </c>
      <c r="C209" s="6" t="s">
        <v>536</v>
      </c>
      <c r="D209" s="191">
        <f>COUNTIF('Maturity Tool Input'!$I$483:$I$486,"No")</f>
        <v>0</v>
      </c>
      <c r="E209" s="191">
        <f>COUNTIF('Maturity Tool Input'!$I$487:$I$489,"No")</f>
        <v>0</v>
      </c>
      <c r="F209" s="191">
        <f>COUNTIF('Maturity Tool Input'!$I$490:$I$492,"No")</f>
        <v>0</v>
      </c>
      <c r="G209" s="191">
        <f>COUNTIF('Maturity Tool Input'!$I$493:$I$494,"No")</f>
        <v>0</v>
      </c>
      <c r="H209" s="191">
        <f>COUNTIF('Maturity Tool Input'!$I$495:$I$495,"No")</f>
        <v>0</v>
      </c>
      <c r="I209" s="190"/>
    </row>
    <row r="210" spans="1:13" hidden="1" outlineLevel="1" x14ac:dyDescent="0.2">
      <c r="D210" s="190">
        <f>SUM(D180:D209)</f>
        <v>0</v>
      </c>
      <c r="E210" s="190">
        <f t="shared" ref="E210:H210" si="15">SUM(E180:E209)</f>
        <v>0</v>
      </c>
      <c r="F210" s="190">
        <f t="shared" si="15"/>
        <v>0</v>
      </c>
      <c r="G210" s="190">
        <f t="shared" si="15"/>
        <v>0</v>
      </c>
      <c r="H210" s="190">
        <f t="shared" si="15"/>
        <v>0</v>
      </c>
      <c r="I210" s="190"/>
      <c r="J210" s="198">
        <f>SUM(D210:H210)</f>
        <v>0</v>
      </c>
    </row>
    <row r="211" spans="1:13" hidden="1" outlineLevel="1" collapsed="1" x14ac:dyDescent="0.2">
      <c r="D211" s="190"/>
      <c r="E211" s="190"/>
      <c r="F211" s="190"/>
      <c r="G211" s="190"/>
      <c r="H211" s="190"/>
      <c r="I211" s="190"/>
    </row>
    <row r="212" spans="1:13" collapsed="1" x14ac:dyDescent="0.2">
      <c r="D212" s="190"/>
      <c r="E212" s="190"/>
      <c r="F212" s="190"/>
      <c r="G212" s="190"/>
      <c r="H212" s="190"/>
      <c r="I212" s="190"/>
    </row>
    <row r="213" spans="1:13" s="196" customFormat="1" ht="13.5" customHeight="1" x14ac:dyDescent="0.2">
      <c r="A213" s="5" t="s">
        <v>1631</v>
      </c>
      <c r="B213" s="193"/>
      <c r="C213" s="193"/>
      <c r="D213" s="194"/>
      <c r="E213" s="194"/>
      <c r="F213" s="194"/>
      <c r="G213" s="194"/>
      <c r="H213" s="194"/>
      <c r="I213" s="5"/>
      <c r="L213" s="197"/>
      <c r="M213" s="197"/>
    </row>
    <row r="214" spans="1:13" hidden="1" outlineLevel="1" x14ac:dyDescent="0.2">
      <c r="A214" s="14" t="s">
        <v>6</v>
      </c>
      <c r="B214" s="14" t="s">
        <v>7</v>
      </c>
      <c r="C214" s="14" t="s">
        <v>8</v>
      </c>
      <c r="D214" s="15" t="s">
        <v>10</v>
      </c>
      <c r="E214" s="15" t="s">
        <v>37</v>
      </c>
      <c r="F214" s="15" t="s">
        <v>11</v>
      </c>
      <c r="G214" s="15" t="s">
        <v>38</v>
      </c>
      <c r="H214" s="15" t="s">
        <v>39</v>
      </c>
      <c r="I214" s="15" t="s">
        <v>1154</v>
      </c>
    </row>
    <row r="215" spans="1:13" hidden="1" outlineLevel="1" x14ac:dyDescent="0.2">
      <c r="A215" s="17" t="s">
        <v>40</v>
      </c>
      <c r="B215" s="17" t="s">
        <v>494</v>
      </c>
      <c r="C215" s="6" t="s">
        <v>509</v>
      </c>
      <c r="D215" s="189">
        <f t="shared" ref="D215:H224" si="16">D40-D75-D110-D145-D180</f>
        <v>5</v>
      </c>
      <c r="E215" s="189">
        <f t="shared" si="16"/>
        <v>4</v>
      </c>
      <c r="F215" s="189">
        <f t="shared" si="16"/>
        <v>8</v>
      </c>
      <c r="G215" s="189">
        <f t="shared" si="16"/>
        <v>6</v>
      </c>
      <c r="H215" s="189">
        <f t="shared" si="16"/>
        <v>2</v>
      </c>
      <c r="I215" s="189">
        <f>SUM(D215:H215)</f>
        <v>25</v>
      </c>
    </row>
    <row r="216" spans="1:13" hidden="1" outlineLevel="1" x14ac:dyDescent="0.2">
      <c r="A216" s="18"/>
      <c r="B216" s="18"/>
      <c r="C216" s="6" t="s">
        <v>510</v>
      </c>
      <c r="D216" s="189">
        <f t="shared" si="16"/>
        <v>7</v>
      </c>
      <c r="E216" s="189">
        <f t="shared" si="16"/>
        <v>3</v>
      </c>
      <c r="F216" s="189">
        <f t="shared" si="16"/>
        <v>5</v>
      </c>
      <c r="G216" s="189">
        <f t="shared" si="16"/>
        <v>5</v>
      </c>
      <c r="H216" s="189">
        <f t="shared" si="16"/>
        <v>1</v>
      </c>
      <c r="I216" s="189">
        <f t="shared" ref="I216:I244" si="17">SUM(D216:H216)</f>
        <v>21</v>
      </c>
    </row>
    <row r="217" spans="1:13" hidden="1" outlineLevel="1" x14ac:dyDescent="0.2">
      <c r="A217" s="18"/>
      <c r="B217" s="18"/>
      <c r="C217" s="6" t="s">
        <v>511</v>
      </c>
      <c r="D217" s="189">
        <f t="shared" si="16"/>
        <v>4</v>
      </c>
      <c r="E217" s="189">
        <f t="shared" si="16"/>
        <v>4</v>
      </c>
      <c r="F217" s="189">
        <f t="shared" si="16"/>
        <v>2</v>
      </c>
      <c r="G217" s="189">
        <f t="shared" si="16"/>
        <v>4</v>
      </c>
      <c r="H217" s="189">
        <f t="shared" si="16"/>
        <v>2</v>
      </c>
      <c r="I217" s="189">
        <f t="shared" si="17"/>
        <v>16</v>
      </c>
    </row>
    <row r="218" spans="1:13" hidden="1" outlineLevel="1" x14ac:dyDescent="0.2">
      <c r="A218" s="18"/>
      <c r="B218" s="17" t="s">
        <v>495</v>
      </c>
      <c r="C218" s="6" t="s">
        <v>512</v>
      </c>
      <c r="D218" s="189">
        <f t="shared" si="16"/>
        <v>1</v>
      </c>
      <c r="E218" s="189">
        <f t="shared" si="16"/>
        <v>3</v>
      </c>
      <c r="F218" s="189">
        <f t="shared" si="16"/>
        <v>5</v>
      </c>
      <c r="G218" s="189">
        <f t="shared" si="16"/>
        <v>5</v>
      </c>
      <c r="H218" s="189">
        <f t="shared" si="16"/>
        <v>2</v>
      </c>
      <c r="I218" s="189">
        <f t="shared" si="17"/>
        <v>16</v>
      </c>
    </row>
    <row r="219" spans="1:13" hidden="1" outlineLevel="1" x14ac:dyDescent="0.2">
      <c r="A219" s="18"/>
      <c r="B219" s="18"/>
      <c r="C219" s="6" t="s">
        <v>513</v>
      </c>
      <c r="D219" s="189">
        <f t="shared" si="16"/>
        <v>3</v>
      </c>
      <c r="E219" s="189">
        <f t="shared" si="16"/>
        <v>3</v>
      </c>
      <c r="F219" s="189">
        <f t="shared" si="16"/>
        <v>1</v>
      </c>
      <c r="G219" s="189">
        <f t="shared" si="16"/>
        <v>1</v>
      </c>
      <c r="H219" s="189">
        <f t="shared" si="16"/>
        <v>3</v>
      </c>
      <c r="I219" s="189">
        <f t="shared" si="17"/>
        <v>11</v>
      </c>
    </row>
    <row r="220" spans="1:13" hidden="1" outlineLevel="1" x14ac:dyDescent="0.2">
      <c r="A220" s="18"/>
      <c r="B220" s="18"/>
      <c r="C220" s="6" t="s">
        <v>514</v>
      </c>
      <c r="D220" s="189">
        <f t="shared" si="16"/>
        <v>4</v>
      </c>
      <c r="E220" s="189">
        <f t="shared" si="16"/>
        <v>5</v>
      </c>
      <c r="F220" s="189">
        <f t="shared" si="16"/>
        <v>4</v>
      </c>
      <c r="G220" s="189">
        <f t="shared" si="16"/>
        <v>3</v>
      </c>
      <c r="H220" s="189">
        <f t="shared" si="16"/>
        <v>2</v>
      </c>
      <c r="I220" s="189">
        <f t="shared" si="17"/>
        <v>18</v>
      </c>
    </row>
    <row r="221" spans="1:13" hidden="1" outlineLevel="1" x14ac:dyDescent="0.2">
      <c r="A221" s="18"/>
      <c r="B221" s="17" t="s">
        <v>496</v>
      </c>
      <c r="C221" s="6" t="s">
        <v>515</v>
      </c>
      <c r="D221" s="189">
        <f t="shared" si="16"/>
        <v>2</v>
      </c>
      <c r="E221" s="189">
        <f t="shared" si="16"/>
        <v>4</v>
      </c>
      <c r="F221" s="189">
        <f t="shared" si="16"/>
        <v>1</v>
      </c>
      <c r="G221" s="189">
        <f t="shared" si="16"/>
        <v>2</v>
      </c>
      <c r="H221" s="189">
        <f t="shared" si="16"/>
        <v>1</v>
      </c>
      <c r="I221" s="189">
        <f t="shared" si="17"/>
        <v>10</v>
      </c>
    </row>
    <row r="222" spans="1:13" hidden="1" outlineLevel="1" x14ac:dyDescent="0.2">
      <c r="A222" s="18"/>
      <c r="B222" s="17" t="s">
        <v>497</v>
      </c>
      <c r="C222" s="6" t="s">
        <v>516</v>
      </c>
      <c r="D222" s="189">
        <f t="shared" si="16"/>
        <v>4</v>
      </c>
      <c r="E222" s="189">
        <f t="shared" si="16"/>
        <v>5</v>
      </c>
      <c r="F222" s="189">
        <f t="shared" si="16"/>
        <v>4</v>
      </c>
      <c r="G222" s="189">
        <f t="shared" si="16"/>
        <v>1</v>
      </c>
      <c r="H222" s="189">
        <f t="shared" si="16"/>
        <v>1</v>
      </c>
      <c r="I222" s="189">
        <f t="shared" si="17"/>
        <v>15</v>
      </c>
    </row>
    <row r="223" spans="1:13" hidden="1" outlineLevel="1" x14ac:dyDescent="0.2">
      <c r="A223" s="19"/>
      <c r="B223" s="18"/>
      <c r="C223" s="6" t="s">
        <v>517</v>
      </c>
      <c r="D223" s="189">
        <f t="shared" si="16"/>
        <v>1</v>
      </c>
      <c r="E223" s="189">
        <f t="shared" si="16"/>
        <v>3</v>
      </c>
      <c r="F223" s="189">
        <f t="shared" si="16"/>
        <v>3</v>
      </c>
      <c r="G223" s="189">
        <f t="shared" si="16"/>
        <v>1</v>
      </c>
      <c r="H223" s="189">
        <f t="shared" si="16"/>
        <v>1</v>
      </c>
      <c r="I223" s="189">
        <f t="shared" si="17"/>
        <v>9</v>
      </c>
    </row>
    <row r="224" spans="1:13" hidden="1" outlineLevel="1" x14ac:dyDescent="0.2">
      <c r="A224" s="17" t="s">
        <v>41</v>
      </c>
      <c r="B224" s="17" t="s">
        <v>498</v>
      </c>
      <c r="C224" s="6" t="s">
        <v>518</v>
      </c>
      <c r="D224" s="189">
        <f t="shared" si="16"/>
        <v>3</v>
      </c>
      <c r="E224" s="189">
        <f t="shared" si="16"/>
        <v>1</v>
      </c>
      <c r="F224" s="189">
        <f t="shared" si="16"/>
        <v>3</v>
      </c>
      <c r="G224" s="189">
        <f t="shared" si="16"/>
        <v>3</v>
      </c>
      <c r="H224" s="189">
        <f t="shared" si="16"/>
        <v>2</v>
      </c>
      <c r="I224" s="189">
        <f t="shared" si="17"/>
        <v>12</v>
      </c>
    </row>
    <row r="225" spans="1:9" hidden="1" outlineLevel="1" x14ac:dyDescent="0.2">
      <c r="A225" s="18"/>
      <c r="B225" s="17" t="s">
        <v>499</v>
      </c>
      <c r="C225" s="6" t="s">
        <v>519</v>
      </c>
      <c r="D225" s="189">
        <f t="shared" ref="D225:H234" si="18">D50-D85-D120-D155-D190</f>
        <v>2</v>
      </c>
      <c r="E225" s="189">
        <f t="shared" si="18"/>
        <v>4</v>
      </c>
      <c r="F225" s="189">
        <f t="shared" si="18"/>
        <v>4</v>
      </c>
      <c r="G225" s="189">
        <f t="shared" si="18"/>
        <v>5</v>
      </c>
      <c r="H225" s="189">
        <f t="shared" si="18"/>
        <v>3</v>
      </c>
      <c r="I225" s="189">
        <f t="shared" si="17"/>
        <v>18</v>
      </c>
    </row>
    <row r="226" spans="1:9" hidden="1" outlineLevel="1" x14ac:dyDescent="0.2">
      <c r="A226" s="19"/>
      <c r="B226" s="17" t="s">
        <v>500</v>
      </c>
      <c r="C226" s="6" t="s">
        <v>537</v>
      </c>
      <c r="D226" s="189">
        <f t="shared" si="18"/>
        <v>3</v>
      </c>
      <c r="E226" s="189">
        <f t="shared" si="18"/>
        <v>2</v>
      </c>
      <c r="F226" s="189">
        <f t="shared" si="18"/>
        <v>4</v>
      </c>
      <c r="G226" s="189">
        <f t="shared" si="18"/>
        <v>3</v>
      </c>
      <c r="H226" s="189">
        <f t="shared" si="18"/>
        <v>3</v>
      </c>
      <c r="I226" s="189">
        <f t="shared" si="17"/>
        <v>15</v>
      </c>
    </row>
    <row r="227" spans="1:9" hidden="1" outlineLevel="1" x14ac:dyDescent="0.2">
      <c r="A227" s="17" t="s">
        <v>42</v>
      </c>
      <c r="B227" s="17" t="s">
        <v>501</v>
      </c>
      <c r="C227" s="6" t="s">
        <v>520</v>
      </c>
      <c r="D227" s="189">
        <f t="shared" si="18"/>
        <v>10</v>
      </c>
      <c r="E227" s="189">
        <f t="shared" si="18"/>
        <v>8</v>
      </c>
      <c r="F227" s="189">
        <f t="shared" si="18"/>
        <v>6</v>
      </c>
      <c r="G227" s="189">
        <f t="shared" si="18"/>
        <v>3</v>
      </c>
      <c r="H227" s="189">
        <f t="shared" si="18"/>
        <v>4</v>
      </c>
      <c r="I227" s="189">
        <f t="shared" si="17"/>
        <v>31</v>
      </c>
    </row>
    <row r="228" spans="1:9" hidden="1" outlineLevel="1" x14ac:dyDescent="0.2">
      <c r="A228" s="18"/>
      <c r="B228" s="18"/>
      <c r="C228" s="6" t="s">
        <v>521</v>
      </c>
      <c r="D228" s="189">
        <f t="shared" si="18"/>
        <v>18</v>
      </c>
      <c r="E228" s="189">
        <f t="shared" si="18"/>
        <v>5</v>
      </c>
      <c r="F228" s="189">
        <f t="shared" si="18"/>
        <v>8</v>
      </c>
      <c r="G228" s="189">
        <f t="shared" si="18"/>
        <v>2</v>
      </c>
      <c r="H228" s="189">
        <f t="shared" si="18"/>
        <v>5</v>
      </c>
      <c r="I228" s="189">
        <f t="shared" si="17"/>
        <v>38</v>
      </c>
    </row>
    <row r="229" spans="1:9" hidden="1" outlineLevel="1" x14ac:dyDescent="0.2">
      <c r="A229" s="18"/>
      <c r="B229" s="18"/>
      <c r="C229" s="6" t="s">
        <v>522</v>
      </c>
      <c r="D229" s="189">
        <f t="shared" si="18"/>
        <v>1</v>
      </c>
      <c r="E229" s="189">
        <f t="shared" si="18"/>
        <v>7</v>
      </c>
      <c r="F229" s="189">
        <f t="shared" si="18"/>
        <v>3</v>
      </c>
      <c r="G229" s="189">
        <f t="shared" si="18"/>
        <v>2</v>
      </c>
      <c r="H229" s="189">
        <f t="shared" si="18"/>
        <v>1</v>
      </c>
      <c r="I229" s="189">
        <f t="shared" si="17"/>
        <v>14</v>
      </c>
    </row>
    <row r="230" spans="1:9" hidden="1" outlineLevel="1" x14ac:dyDescent="0.2">
      <c r="A230" s="18"/>
      <c r="B230" s="18"/>
      <c r="C230" s="6" t="s">
        <v>523</v>
      </c>
      <c r="D230" s="189">
        <f t="shared" si="18"/>
        <v>4</v>
      </c>
      <c r="E230" s="189">
        <f t="shared" si="18"/>
        <v>1</v>
      </c>
      <c r="F230" s="189">
        <f t="shared" si="18"/>
        <v>4</v>
      </c>
      <c r="G230" s="189">
        <f t="shared" si="18"/>
        <v>3</v>
      </c>
      <c r="H230" s="189">
        <f t="shared" si="18"/>
        <v>1</v>
      </c>
      <c r="I230" s="189">
        <f t="shared" si="17"/>
        <v>13</v>
      </c>
    </row>
    <row r="231" spans="1:9" hidden="1" outlineLevel="1" x14ac:dyDescent="0.2">
      <c r="A231" s="18"/>
      <c r="B231" s="17" t="s">
        <v>502</v>
      </c>
      <c r="C231" s="6" t="s">
        <v>524</v>
      </c>
      <c r="D231" s="189">
        <f t="shared" si="18"/>
        <v>4</v>
      </c>
      <c r="E231" s="189">
        <f t="shared" si="18"/>
        <v>6</v>
      </c>
      <c r="F231" s="189">
        <f t="shared" si="18"/>
        <v>2</v>
      </c>
      <c r="G231" s="189">
        <f t="shared" si="18"/>
        <v>3</v>
      </c>
      <c r="H231" s="189">
        <f t="shared" si="18"/>
        <v>2</v>
      </c>
      <c r="I231" s="189">
        <f t="shared" si="17"/>
        <v>17</v>
      </c>
    </row>
    <row r="232" spans="1:9" hidden="1" outlineLevel="1" x14ac:dyDescent="0.2">
      <c r="A232" s="18"/>
      <c r="B232" s="18"/>
      <c r="C232" s="6" t="s">
        <v>525</v>
      </c>
      <c r="D232" s="189">
        <f t="shared" si="18"/>
        <v>5</v>
      </c>
      <c r="E232" s="189">
        <f t="shared" si="18"/>
        <v>4</v>
      </c>
      <c r="F232" s="189">
        <f t="shared" si="18"/>
        <v>6</v>
      </c>
      <c r="G232" s="189">
        <f t="shared" si="18"/>
        <v>5</v>
      </c>
      <c r="H232" s="189">
        <f t="shared" si="18"/>
        <v>2</v>
      </c>
      <c r="I232" s="189">
        <f t="shared" si="17"/>
        <v>22</v>
      </c>
    </row>
    <row r="233" spans="1:9" hidden="1" outlineLevel="1" x14ac:dyDescent="0.2">
      <c r="A233" s="18"/>
      <c r="B233" s="18"/>
      <c r="C233" s="6" t="s">
        <v>526</v>
      </c>
      <c r="D233" s="189">
        <f t="shared" si="18"/>
        <v>5</v>
      </c>
      <c r="E233" s="189">
        <f t="shared" si="18"/>
        <v>1</v>
      </c>
      <c r="F233" s="189">
        <f t="shared" si="18"/>
        <v>3</v>
      </c>
      <c r="G233" s="189">
        <f t="shared" si="18"/>
        <v>4</v>
      </c>
      <c r="H233" s="189">
        <f t="shared" si="18"/>
        <v>2</v>
      </c>
      <c r="I233" s="189">
        <f t="shared" si="17"/>
        <v>15</v>
      </c>
    </row>
    <row r="234" spans="1:9" hidden="1" outlineLevel="1" x14ac:dyDescent="0.2">
      <c r="A234" s="18"/>
      <c r="B234" s="17" t="s">
        <v>503</v>
      </c>
      <c r="C234" s="6" t="s">
        <v>527</v>
      </c>
      <c r="D234" s="189">
        <f t="shared" si="18"/>
        <v>3</v>
      </c>
      <c r="E234" s="189">
        <f t="shared" si="18"/>
        <v>5</v>
      </c>
      <c r="F234" s="189">
        <f t="shared" si="18"/>
        <v>1</v>
      </c>
      <c r="G234" s="189">
        <f t="shared" si="18"/>
        <v>2</v>
      </c>
      <c r="H234" s="189">
        <f t="shared" si="18"/>
        <v>2</v>
      </c>
      <c r="I234" s="189">
        <f t="shared" si="17"/>
        <v>13</v>
      </c>
    </row>
    <row r="235" spans="1:9" hidden="1" outlineLevel="1" x14ac:dyDescent="0.2">
      <c r="A235" s="19"/>
      <c r="B235" s="18"/>
      <c r="C235" s="6" t="s">
        <v>528</v>
      </c>
      <c r="D235" s="189">
        <f t="shared" ref="D235:H244" si="19">D60-D95-D130-D165-D200</f>
        <v>1</v>
      </c>
      <c r="E235" s="189">
        <f t="shared" si="19"/>
        <v>2</v>
      </c>
      <c r="F235" s="189">
        <f t="shared" si="19"/>
        <v>6</v>
      </c>
      <c r="G235" s="189">
        <f t="shared" si="19"/>
        <v>1</v>
      </c>
      <c r="H235" s="189">
        <f t="shared" si="19"/>
        <v>1</v>
      </c>
      <c r="I235" s="189">
        <f t="shared" si="17"/>
        <v>11</v>
      </c>
    </row>
    <row r="236" spans="1:9" hidden="1" outlineLevel="1" x14ac:dyDescent="0.2">
      <c r="A236" s="17" t="s">
        <v>493</v>
      </c>
      <c r="B236" s="17" t="s">
        <v>504</v>
      </c>
      <c r="C236" s="6" t="s">
        <v>504</v>
      </c>
      <c r="D236" s="189">
        <f t="shared" si="19"/>
        <v>4</v>
      </c>
      <c r="E236" s="189">
        <f t="shared" si="19"/>
        <v>4</v>
      </c>
      <c r="F236" s="189">
        <f t="shared" si="19"/>
        <v>4</v>
      </c>
      <c r="G236" s="189">
        <f t="shared" si="19"/>
        <v>2</v>
      </c>
      <c r="H236" s="189">
        <f t="shared" si="19"/>
        <v>2</v>
      </c>
      <c r="I236" s="189">
        <f t="shared" si="17"/>
        <v>16</v>
      </c>
    </row>
    <row r="237" spans="1:9" hidden="1" outlineLevel="1" x14ac:dyDescent="0.2">
      <c r="A237" s="18"/>
      <c r="B237" s="17" t="s">
        <v>505</v>
      </c>
      <c r="C237" s="6" t="s">
        <v>529</v>
      </c>
      <c r="D237" s="189">
        <f t="shared" si="19"/>
        <v>3</v>
      </c>
      <c r="E237" s="189">
        <f t="shared" si="19"/>
        <v>2</v>
      </c>
      <c r="F237" s="189">
        <f t="shared" si="19"/>
        <v>2</v>
      </c>
      <c r="G237" s="189">
        <f t="shared" si="19"/>
        <v>2</v>
      </c>
      <c r="H237" s="189">
        <f t="shared" si="19"/>
        <v>2</v>
      </c>
      <c r="I237" s="189">
        <f t="shared" si="17"/>
        <v>11</v>
      </c>
    </row>
    <row r="238" spans="1:9" hidden="1" outlineLevel="1" x14ac:dyDescent="0.2">
      <c r="A238" s="18"/>
      <c r="B238" s="18"/>
      <c r="C238" s="6" t="s">
        <v>530</v>
      </c>
      <c r="D238" s="189">
        <f t="shared" si="19"/>
        <v>6</v>
      </c>
      <c r="E238" s="189">
        <f t="shared" si="19"/>
        <v>3</v>
      </c>
      <c r="F238" s="189">
        <f t="shared" si="19"/>
        <v>1</v>
      </c>
      <c r="G238" s="189">
        <f t="shared" si="19"/>
        <v>2</v>
      </c>
      <c r="H238" s="189">
        <f t="shared" si="19"/>
        <v>1</v>
      </c>
      <c r="I238" s="189">
        <f t="shared" si="17"/>
        <v>13</v>
      </c>
    </row>
    <row r="239" spans="1:9" hidden="1" outlineLevel="1" x14ac:dyDescent="0.2">
      <c r="A239" s="19"/>
      <c r="B239" s="18"/>
      <c r="C239" s="6" t="s">
        <v>531</v>
      </c>
      <c r="D239" s="189">
        <f t="shared" si="19"/>
        <v>3</v>
      </c>
      <c r="E239" s="189">
        <f t="shared" si="19"/>
        <v>4</v>
      </c>
      <c r="F239" s="189">
        <f t="shared" si="19"/>
        <v>2</v>
      </c>
      <c r="G239" s="189">
        <f t="shared" si="19"/>
        <v>1</v>
      </c>
      <c r="H239" s="189">
        <f t="shared" si="19"/>
        <v>1</v>
      </c>
      <c r="I239" s="189">
        <f t="shared" si="17"/>
        <v>11</v>
      </c>
    </row>
    <row r="240" spans="1:9" hidden="1" outlineLevel="1" x14ac:dyDescent="0.2">
      <c r="A240" s="17" t="s">
        <v>43</v>
      </c>
      <c r="B240" s="17" t="s">
        <v>506</v>
      </c>
      <c r="C240" s="6" t="s">
        <v>532</v>
      </c>
      <c r="D240" s="189">
        <f t="shared" si="19"/>
        <v>6</v>
      </c>
      <c r="E240" s="189">
        <f t="shared" si="19"/>
        <v>5</v>
      </c>
      <c r="F240" s="189">
        <f t="shared" si="19"/>
        <v>4</v>
      </c>
      <c r="G240" s="189">
        <f t="shared" si="19"/>
        <v>3</v>
      </c>
      <c r="H240" s="189">
        <f t="shared" si="19"/>
        <v>2</v>
      </c>
      <c r="I240" s="189">
        <f t="shared" si="17"/>
        <v>20</v>
      </c>
    </row>
    <row r="241" spans="1:9" hidden="1" outlineLevel="1" x14ac:dyDescent="0.2">
      <c r="A241" s="18"/>
      <c r="B241" s="18"/>
      <c r="C241" s="6" t="s">
        <v>533</v>
      </c>
      <c r="D241" s="189">
        <f t="shared" si="19"/>
        <v>3</v>
      </c>
      <c r="E241" s="189">
        <f t="shared" si="19"/>
        <v>3</v>
      </c>
      <c r="F241" s="189">
        <f t="shared" si="19"/>
        <v>5</v>
      </c>
      <c r="G241" s="189">
        <f t="shared" si="19"/>
        <v>5</v>
      </c>
      <c r="H241" s="189">
        <f t="shared" si="19"/>
        <v>4</v>
      </c>
      <c r="I241" s="189">
        <f t="shared" si="17"/>
        <v>20</v>
      </c>
    </row>
    <row r="242" spans="1:9" hidden="1" outlineLevel="1" x14ac:dyDescent="0.2">
      <c r="A242" s="18"/>
      <c r="B242" s="17" t="s">
        <v>507</v>
      </c>
      <c r="C242" s="6" t="s">
        <v>534</v>
      </c>
      <c r="D242" s="189">
        <f t="shared" si="19"/>
        <v>3</v>
      </c>
      <c r="E242" s="189">
        <f t="shared" si="19"/>
        <v>1</v>
      </c>
      <c r="F242" s="189">
        <f t="shared" si="19"/>
        <v>5</v>
      </c>
      <c r="G242" s="189">
        <f t="shared" si="19"/>
        <v>2</v>
      </c>
      <c r="H242" s="189">
        <f t="shared" si="19"/>
        <v>1</v>
      </c>
      <c r="I242" s="189">
        <f t="shared" si="17"/>
        <v>12</v>
      </c>
    </row>
    <row r="243" spans="1:9" hidden="1" outlineLevel="1" x14ac:dyDescent="0.2">
      <c r="A243" s="18"/>
      <c r="B243" s="18"/>
      <c r="C243" s="6" t="s">
        <v>535</v>
      </c>
      <c r="D243" s="189">
        <f t="shared" si="19"/>
        <v>1</v>
      </c>
      <c r="E243" s="189">
        <f t="shared" si="19"/>
        <v>8</v>
      </c>
      <c r="F243" s="189">
        <f t="shared" si="19"/>
        <v>4</v>
      </c>
      <c r="G243" s="189">
        <f t="shared" si="19"/>
        <v>3</v>
      </c>
      <c r="H243" s="189">
        <f t="shared" si="19"/>
        <v>2</v>
      </c>
      <c r="I243" s="189">
        <f t="shared" si="17"/>
        <v>18</v>
      </c>
    </row>
    <row r="244" spans="1:9" hidden="1" outlineLevel="1" x14ac:dyDescent="0.2">
      <c r="A244" s="19"/>
      <c r="B244" s="17" t="s">
        <v>508</v>
      </c>
      <c r="C244" s="6" t="s">
        <v>536</v>
      </c>
      <c r="D244" s="189">
        <f t="shared" si="19"/>
        <v>4</v>
      </c>
      <c r="E244" s="189">
        <f t="shared" si="19"/>
        <v>3</v>
      </c>
      <c r="F244" s="189">
        <f t="shared" si="19"/>
        <v>3</v>
      </c>
      <c r="G244" s="189">
        <f t="shared" si="19"/>
        <v>2</v>
      </c>
      <c r="H244" s="189">
        <f t="shared" si="19"/>
        <v>1</v>
      </c>
      <c r="I244" s="189">
        <f t="shared" si="17"/>
        <v>13</v>
      </c>
    </row>
    <row r="245" spans="1:9" collapsed="1" x14ac:dyDescent="0.2"/>
  </sheetData>
  <mergeCells count="29">
    <mergeCell ref="D32:D33"/>
    <mergeCell ref="C5:C7"/>
    <mergeCell ref="C8:C10"/>
    <mergeCell ref="C12:C13"/>
    <mergeCell ref="D5:D7"/>
    <mergeCell ref="D8:D10"/>
    <mergeCell ref="D12:D13"/>
    <mergeCell ref="D17:D20"/>
    <mergeCell ref="D21:D23"/>
    <mergeCell ref="C17:C20"/>
    <mergeCell ref="C21:C23"/>
    <mergeCell ref="C24:C25"/>
    <mergeCell ref="C27:C29"/>
    <mergeCell ref="A1:K1"/>
    <mergeCell ref="C30:C31"/>
    <mergeCell ref="C32:C33"/>
    <mergeCell ref="B26:B29"/>
    <mergeCell ref="B30:B34"/>
    <mergeCell ref="A5:A13"/>
    <mergeCell ref="A14:A16"/>
    <mergeCell ref="A17:A25"/>
    <mergeCell ref="A26:A29"/>
    <mergeCell ref="A30:A34"/>
    <mergeCell ref="B5:B13"/>
    <mergeCell ref="B14:B16"/>
    <mergeCell ref="B17:B25"/>
    <mergeCell ref="D24:D25"/>
    <mergeCell ref="D27:D29"/>
    <mergeCell ref="D30:D31"/>
  </mergeCells>
  <conditionalFormatting sqref="K5:K34">
    <cfRule type="beginsWith" dxfId="23" priority="26" operator="beginsWith" text="Incomplete">
      <formula>LEFT(K5,LEN("Incomplete"))="Incomplete"</formula>
    </cfRule>
    <cfRule type="beginsWith" dxfId="22" priority="27" operator="beginsWith" text="Sub-Baseline">
      <formula>LEFT(K5,LEN("Sub-Baseline"))="Sub-Baseline"</formula>
    </cfRule>
    <cfRule type="beginsWith" dxfId="21" priority="28" operator="beginsWith" text="Baseline">
      <formula>LEFT(K5,LEN("Baseline"))="Baseline"</formula>
    </cfRule>
    <cfRule type="beginsWith" dxfId="20" priority="30" operator="beginsWith" text="Intermediate">
      <formula>LEFT(K5,LEN("Intermediate"))="Intermediate"</formula>
    </cfRule>
    <cfRule type="beginsWith" dxfId="19" priority="31" operator="beginsWith" text="Evolving">
      <formula>LEFT(K5,LEN("Evolving"))="Evolving"</formula>
    </cfRule>
    <cfRule type="beginsWith" dxfId="18" priority="32" operator="beginsWith" text="Advanced">
      <formula>LEFT(K5,LEN("Advanced"))="Advanced"</formula>
    </cfRule>
    <cfRule type="beginsWith" dxfId="17" priority="33" operator="beginsWith" text="Innovative">
      <formula>LEFT(K5,LEN("Innovative"))="Innovative"</formula>
    </cfRule>
  </conditionalFormatting>
  <conditionalFormatting sqref="B5 B14 B26 B30 B17">
    <cfRule type="beginsWith" dxfId="16" priority="5" operator="beginsWith" text="Incomplete">
      <formula>LEFT(B5,LEN("Incomplete"))="Incomplete"</formula>
    </cfRule>
    <cfRule type="beginsWith" dxfId="15" priority="6" operator="beginsWith" text="Sub-Baseline">
      <formula>LEFT(B5,LEN("Sub-Baseline"))="Sub-Baseline"</formula>
    </cfRule>
    <cfRule type="beginsWith" dxfId="14" priority="7" operator="beginsWith" text="Baseline">
      <formula>LEFT(B5,LEN("Baseline"))="Baseline"</formula>
    </cfRule>
    <cfRule type="beginsWith" dxfId="13" priority="8" operator="beginsWith" text="Intermediate">
      <formula>LEFT(B5,LEN("Intermediate"))="Intermediate"</formula>
    </cfRule>
    <cfRule type="beginsWith" dxfId="12" priority="9" operator="beginsWith" text="Evolving">
      <formula>LEFT(B5,LEN("Evolving"))="Evolving"</formula>
    </cfRule>
    <cfRule type="beginsWith" dxfId="11" priority="10" operator="beginsWith" text="Advanced">
      <formula>LEFT(B5,LEN("Advanced"))="Advanced"</formula>
    </cfRule>
    <cfRule type="beginsWith" dxfId="10" priority="11" operator="beginsWith" text="Innovative">
      <formula>LEFT(B5,LEN("Innovative"))="Innovative"</formula>
    </cfRule>
  </conditionalFormatting>
  <conditionalFormatting sqref="D5 D8 D11:D12 D14:D17 D21 D24 D26:D27 D30 D32 D34">
    <cfRule type="beginsWith" dxfId="9" priority="19" operator="beginsWith" text="Incomplete">
      <formula>LEFT(D5,LEN("Incomplete"))="Incomplete"</formula>
    </cfRule>
    <cfRule type="beginsWith" dxfId="8" priority="20" operator="beginsWith" text="Sub-Baseline">
      <formula>LEFT(D5,LEN("Sub-Baseline"))="Sub-Baseline"</formula>
    </cfRule>
    <cfRule type="beginsWith" dxfId="7" priority="21" operator="beginsWith" text="Baseline">
      <formula>LEFT(D5,LEN("Baseline"))="Baseline"</formula>
    </cfRule>
    <cfRule type="beginsWith" dxfId="6" priority="22" operator="beginsWith" text="Intermediate">
      <formula>LEFT(D5,LEN("Intermediate"))="Intermediate"</formula>
    </cfRule>
    <cfRule type="beginsWith" dxfId="5" priority="23" operator="beginsWith" text="Evolving">
      <formula>LEFT(D5,LEN("Evolving"))="Evolving"</formula>
    </cfRule>
    <cfRule type="beginsWith" dxfId="4" priority="24" operator="beginsWith" text="Advanced">
      <formula>LEFT(D5,LEN("Advanced"))="Advanced"</formula>
    </cfRule>
    <cfRule type="beginsWith" dxfId="3" priority="25" operator="beginsWith" text="Innovative">
      <formula>LEFT(D5,LEN("Innovative"))="Innovative"</formula>
    </cfRule>
  </conditionalFormatting>
  <conditionalFormatting sqref="F5:J34">
    <cfRule type="cellIs" dxfId="2" priority="2" operator="equal">
      <formula>0</formula>
    </cfRule>
    <cfRule type="cellIs" dxfId="1" priority="3" operator="between">
      <formula>0.01</formula>
      <formula>0.99</formula>
    </cfRule>
    <cfRule type="cellIs" dxfId="0" priority="4" operator="equal">
      <formula>1</formula>
    </cfRule>
  </conditionalFormatting>
  <pageMargins left="0.7" right="0.7" top="0.75" bottom="0.75" header="0.3" footer="0.3"/>
  <pageSetup scale="63" orientation="landscape" r:id="rId1"/>
  <headerFooter>
    <oddHeader>&amp;C&amp;"Arial,Regular"&amp;11Maturity Tool Results</oddHeader>
    <oddFooter>&amp;C&amp;"Arial,Regular"Page &amp;P of &amp;N</oddFooter>
  </headerFooter>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27"/>
  <sheetViews>
    <sheetView zoomScaleNormal="100" zoomScalePageLayoutView="70" workbookViewId="0">
      <selection sqref="A1:C1"/>
    </sheetView>
  </sheetViews>
  <sheetFormatPr defaultRowHeight="12.75" x14ac:dyDescent="0.2"/>
  <cols>
    <col min="1" max="1" width="18.5" style="220" customWidth="1"/>
    <col min="2" max="2" width="50.6640625" style="220" customWidth="1"/>
    <col min="3" max="3" width="29" style="220" customWidth="1"/>
    <col min="4" max="4" width="4" style="220" customWidth="1"/>
    <col min="5" max="5" width="4.1640625" style="221" customWidth="1"/>
    <col min="6" max="16384" width="9.33203125" style="220"/>
  </cols>
  <sheetData>
    <row r="1" spans="1:5" ht="14.25" x14ac:dyDescent="0.2">
      <c r="A1" s="270" t="s">
        <v>1632</v>
      </c>
      <c r="B1" s="270"/>
      <c r="C1" s="270"/>
    </row>
    <row r="2" spans="1:5" ht="12.75" customHeight="1" x14ac:dyDescent="0.2">
      <c r="A2" s="270" t="s">
        <v>1638</v>
      </c>
      <c r="B2" s="270"/>
      <c r="C2" s="270"/>
    </row>
    <row r="3" spans="1:5" ht="14.25" x14ac:dyDescent="0.2">
      <c r="A3" s="225"/>
      <c r="B3" s="225"/>
      <c r="C3" s="225"/>
      <c r="D3" s="222" t="s">
        <v>1284</v>
      </c>
      <c r="E3" s="222" t="s">
        <v>1284</v>
      </c>
    </row>
    <row r="4" spans="1:5" ht="45" x14ac:dyDescent="0.2">
      <c r="A4" s="226" t="s">
        <v>6</v>
      </c>
      <c r="B4" s="227" t="s">
        <v>7</v>
      </c>
      <c r="C4" s="228" t="s">
        <v>1633</v>
      </c>
      <c r="D4" s="222" t="s">
        <v>1285</v>
      </c>
      <c r="E4" s="222" t="s">
        <v>1634</v>
      </c>
    </row>
    <row r="5" spans="1:5" ht="14.25" x14ac:dyDescent="0.2">
      <c r="A5" s="268" t="s">
        <v>40</v>
      </c>
      <c r="B5" s="229" t="s">
        <v>494</v>
      </c>
      <c r="C5" s="271" t="s">
        <v>10</v>
      </c>
      <c r="D5" s="223">
        <f>'Maturity Results'!M5</f>
        <v>0</v>
      </c>
      <c r="E5" s="223">
        <f>VLOOKUP(C5,ref_Maturity,2,0)</f>
        <v>2</v>
      </c>
    </row>
    <row r="6" spans="1:5" ht="14.25" x14ac:dyDescent="0.2">
      <c r="A6" s="268"/>
      <c r="B6" s="229" t="s">
        <v>495</v>
      </c>
      <c r="C6" s="271"/>
      <c r="D6" s="223">
        <f>'Maturity Results'!M8</f>
        <v>0</v>
      </c>
      <c r="E6" s="223">
        <f>VLOOKUP(C5,ref_Maturity,2,0)</f>
        <v>2</v>
      </c>
    </row>
    <row r="7" spans="1:5" ht="14.25" x14ac:dyDescent="0.2">
      <c r="A7" s="268"/>
      <c r="B7" s="230" t="s">
        <v>496</v>
      </c>
      <c r="C7" s="271"/>
      <c r="D7" s="223">
        <f>'Maturity Results'!M11</f>
        <v>0</v>
      </c>
      <c r="E7" s="223">
        <f>VLOOKUP(C5,ref_Maturity,2,0)</f>
        <v>2</v>
      </c>
    </row>
    <row r="8" spans="1:5" ht="14.25" x14ac:dyDescent="0.2">
      <c r="A8" s="268"/>
      <c r="B8" s="229" t="s">
        <v>497</v>
      </c>
      <c r="C8" s="271"/>
      <c r="D8" s="223">
        <f>'Maturity Results'!M12</f>
        <v>0</v>
      </c>
      <c r="E8" s="223">
        <f>VLOOKUP(C5,ref_Maturity,2,0)</f>
        <v>2</v>
      </c>
    </row>
    <row r="9" spans="1:5" ht="14.25" x14ac:dyDescent="0.2">
      <c r="A9" s="268" t="s">
        <v>41</v>
      </c>
      <c r="B9" s="230" t="s">
        <v>498</v>
      </c>
      <c r="C9" s="271" t="s">
        <v>10</v>
      </c>
      <c r="D9" s="223">
        <f>'Maturity Results'!M14</f>
        <v>0</v>
      </c>
      <c r="E9" s="223">
        <f>VLOOKUP(C9,ref_Maturity,2,0)</f>
        <v>2</v>
      </c>
    </row>
    <row r="10" spans="1:5" ht="14.25" x14ac:dyDescent="0.2">
      <c r="A10" s="268"/>
      <c r="B10" s="230" t="s">
        <v>499</v>
      </c>
      <c r="C10" s="271"/>
      <c r="D10" s="223">
        <f>'Maturity Results'!M15</f>
        <v>0</v>
      </c>
      <c r="E10" s="223">
        <f>VLOOKUP(C9,ref_Maturity,2,0)</f>
        <v>2</v>
      </c>
    </row>
    <row r="11" spans="1:5" ht="12.75" customHeight="1" x14ac:dyDescent="0.2">
      <c r="A11" s="268"/>
      <c r="B11" s="230" t="s">
        <v>500</v>
      </c>
      <c r="C11" s="271"/>
      <c r="D11" s="223">
        <f>'Maturity Results'!M16</f>
        <v>0</v>
      </c>
      <c r="E11" s="223">
        <f>VLOOKUP(C9,ref_Maturity,2,0)</f>
        <v>2</v>
      </c>
    </row>
    <row r="12" spans="1:5" ht="14.25" x14ac:dyDescent="0.2">
      <c r="A12" s="268" t="s">
        <v>42</v>
      </c>
      <c r="B12" s="229" t="s">
        <v>501</v>
      </c>
      <c r="C12" s="271" t="s">
        <v>10</v>
      </c>
      <c r="D12" s="223">
        <f>'Maturity Results'!M17</f>
        <v>0</v>
      </c>
      <c r="E12" s="223">
        <f>VLOOKUP(C12,ref_Maturity,2,0)</f>
        <v>2</v>
      </c>
    </row>
    <row r="13" spans="1:5" ht="14.25" x14ac:dyDescent="0.2">
      <c r="A13" s="268"/>
      <c r="B13" s="229" t="s">
        <v>502</v>
      </c>
      <c r="C13" s="271"/>
      <c r="D13" s="223">
        <f>'Maturity Results'!M21</f>
        <v>0</v>
      </c>
      <c r="E13" s="223">
        <f>VLOOKUP(C12,ref_Maturity,2,0)</f>
        <v>2</v>
      </c>
    </row>
    <row r="14" spans="1:5" ht="12.75" customHeight="1" x14ac:dyDescent="0.2">
      <c r="A14" s="268"/>
      <c r="B14" s="229" t="s">
        <v>503</v>
      </c>
      <c r="C14" s="271"/>
      <c r="D14" s="223">
        <f>'Maturity Results'!M24</f>
        <v>0</v>
      </c>
      <c r="E14" s="223">
        <f>VLOOKUP(C12,ref_Maturity,2,0)</f>
        <v>2</v>
      </c>
    </row>
    <row r="15" spans="1:5" ht="14.25" x14ac:dyDescent="0.2">
      <c r="A15" s="268" t="s">
        <v>493</v>
      </c>
      <c r="B15" s="230" t="s">
        <v>504</v>
      </c>
      <c r="C15" s="269" t="s">
        <v>10</v>
      </c>
      <c r="D15" s="223">
        <f>'Maturity Results'!M26</f>
        <v>0</v>
      </c>
      <c r="E15" s="223">
        <f>VLOOKUP(C15,ref_Maturity,2,0)</f>
        <v>2</v>
      </c>
    </row>
    <row r="16" spans="1:5" ht="14.25" x14ac:dyDescent="0.2">
      <c r="A16" s="268"/>
      <c r="B16" s="229" t="s">
        <v>505</v>
      </c>
      <c r="C16" s="269"/>
      <c r="D16" s="223">
        <f>'Maturity Results'!M27</f>
        <v>0</v>
      </c>
      <c r="E16" s="223">
        <f>VLOOKUP(C15,ref_Maturity,2,0)</f>
        <v>2</v>
      </c>
    </row>
    <row r="17" spans="1:5" ht="14.25" x14ac:dyDescent="0.2">
      <c r="A17" s="268" t="s">
        <v>43</v>
      </c>
      <c r="B17" s="229" t="s">
        <v>506</v>
      </c>
      <c r="C17" s="269" t="s">
        <v>10</v>
      </c>
      <c r="D17" s="223">
        <f>'Maturity Results'!M30</f>
        <v>0</v>
      </c>
      <c r="E17" s="223">
        <f>VLOOKUP(C17,ref_Maturity,2,0)</f>
        <v>2</v>
      </c>
    </row>
    <row r="18" spans="1:5" ht="14.25" x14ac:dyDescent="0.2">
      <c r="A18" s="268"/>
      <c r="B18" s="229" t="s">
        <v>507</v>
      </c>
      <c r="C18" s="269"/>
      <c r="D18" s="223">
        <f>'Maturity Results'!M32</f>
        <v>0</v>
      </c>
      <c r="E18" s="223">
        <f>VLOOKUP(C17,ref_Maturity,2,0)</f>
        <v>2</v>
      </c>
    </row>
    <row r="19" spans="1:5" ht="14.25" x14ac:dyDescent="0.2">
      <c r="A19" s="268"/>
      <c r="B19" s="230" t="s">
        <v>508</v>
      </c>
      <c r="C19" s="269"/>
      <c r="D19" s="223">
        <f>'Maturity Results'!M34</f>
        <v>0</v>
      </c>
      <c r="E19" s="223">
        <f>VLOOKUP(C17,ref_Maturity,2,0)</f>
        <v>2</v>
      </c>
    </row>
    <row r="20" spans="1:5" ht="14.25" x14ac:dyDescent="0.2">
      <c r="A20" s="225"/>
      <c r="B20" s="225"/>
      <c r="C20" s="225"/>
    </row>
    <row r="21" spans="1:5" ht="14.25" x14ac:dyDescent="0.2">
      <c r="A21" s="225"/>
      <c r="B21" s="225"/>
      <c r="C21" s="225"/>
    </row>
    <row r="22" spans="1:5" ht="14.25" x14ac:dyDescent="0.2">
      <c r="A22" s="231" t="s">
        <v>1635</v>
      </c>
      <c r="B22" s="232"/>
      <c r="C22" s="233"/>
    </row>
    <row r="23" spans="1:5" ht="12.75" customHeight="1" x14ac:dyDescent="0.2">
      <c r="A23" s="234" t="s">
        <v>1636</v>
      </c>
      <c r="B23" s="235"/>
      <c r="C23" s="236"/>
    </row>
    <row r="24" spans="1:5" ht="14.25" x14ac:dyDescent="0.2">
      <c r="A24" s="225"/>
      <c r="B24" s="237" t="str">
        <f>'Inherent Risk Results'!B11 &amp; "- Minimum Maturity"</f>
        <v>Inherent Risk Profile To Be Completed- Minimum Maturity</v>
      </c>
      <c r="C24" s="225"/>
    </row>
    <row r="25" spans="1:5" ht="14.25" x14ac:dyDescent="0.2">
      <c r="A25" s="225"/>
      <c r="B25" s="238" t="str">
        <f>'Inherent Risk Results'!B12</f>
        <v/>
      </c>
      <c r="C25" s="225"/>
    </row>
    <row r="26" spans="1:5" ht="14.25" x14ac:dyDescent="0.2">
      <c r="A26" s="225"/>
      <c r="B26" s="239" t="str">
        <f>'Inherent Risk Results'!B13</f>
        <v/>
      </c>
      <c r="C26" s="225"/>
    </row>
    <row r="27" spans="1:5" ht="12.75" customHeight="1" x14ac:dyDescent="0.2"/>
  </sheetData>
  <mergeCells count="12">
    <mergeCell ref="A15:A16"/>
    <mergeCell ref="C15:C16"/>
    <mergeCell ref="A17:A19"/>
    <mergeCell ref="C17:C19"/>
    <mergeCell ref="A1:C1"/>
    <mergeCell ref="A2:C2"/>
    <mergeCell ref="A5:A8"/>
    <mergeCell ref="C5:C8"/>
    <mergeCell ref="A9:A11"/>
    <mergeCell ref="C9:C11"/>
    <mergeCell ref="A12:A14"/>
    <mergeCell ref="C12:C14"/>
  </mergeCells>
  <dataValidations count="1">
    <dataValidation type="list" allowBlank="1" showInputMessage="1" showErrorMessage="1" sqref="C5:C19">
      <formula1>ref_DropDown</formula1>
    </dataValidation>
  </dataValidations>
  <pageMargins left="0.7" right="0.7" top="0.75" bottom="0.75" header="0.3" footer="0.3"/>
  <pageSetup scale="63" orientation="landscape" r:id="rId1"/>
  <headerFooter>
    <oddHeader>&amp;C&amp;"Arial,Regular"&amp;12Charts of Assessment Factors</oddHeader>
    <oddFooter>&amp;C&amp;"Arial,Regular"Page &amp;P of &amp;N</oddFooter>
  </headerFooter>
  <colBreaks count="1" manualBreakCount="1">
    <brk id="5" max="1048575" man="1"/>
  </colBreaks>
  <ignoredErrors>
    <ignoredError sqref="E16:E17" 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G50"/>
  <sheetViews>
    <sheetView zoomScale="95" zoomScaleNormal="95" zoomScalePageLayoutView="55" workbookViewId="0">
      <selection sqref="A1:D1"/>
    </sheetView>
  </sheetViews>
  <sheetFormatPr defaultColWidth="9.33203125" defaultRowHeight="12.75" x14ac:dyDescent="0.2"/>
  <cols>
    <col min="1" max="1" width="18.5" style="220" customWidth="1"/>
    <col min="2" max="2" width="32.6640625" style="220" customWidth="1"/>
    <col min="3" max="3" width="35.1640625" style="220" customWidth="1"/>
    <col min="4" max="4" width="28" style="220" bestFit="1" customWidth="1"/>
    <col min="5" max="5" width="2.5" style="221" customWidth="1"/>
    <col min="6" max="7" width="4.1640625" style="221" customWidth="1"/>
    <col min="8" max="16384" width="9.33203125" style="220"/>
  </cols>
  <sheetData>
    <row r="1" spans="1:7" ht="27.75" customHeight="1" x14ac:dyDescent="0.2">
      <c r="A1" s="274" t="s">
        <v>1639</v>
      </c>
      <c r="B1" s="274"/>
      <c r="C1" s="274"/>
      <c r="D1" s="274"/>
    </row>
    <row r="2" spans="1:7" ht="12.75" customHeight="1" x14ac:dyDescent="0.2">
      <c r="A2" s="225"/>
      <c r="B2" s="225"/>
      <c r="C2" s="225"/>
      <c r="D2" s="225"/>
    </row>
    <row r="3" spans="1:7" ht="14.25" x14ac:dyDescent="0.2">
      <c r="A3" s="225"/>
      <c r="B3" s="225"/>
      <c r="C3" s="225"/>
      <c r="D3" s="225"/>
      <c r="E3" s="222" t="s">
        <v>1284</v>
      </c>
      <c r="F3" s="222" t="s">
        <v>1284</v>
      </c>
    </row>
    <row r="4" spans="1:7" ht="14.25" x14ac:dyDescent="0.2">
      <c r="A4" s="227" t="s">
        <v>6</v>
      </c>
      <c r="B4" s="227" t="s">
        <v>7</v>
      </c>
      <c r="C4" s="227" t="s">
        <v>8</v>
      </c>
      <c r="D4" s="227" t="s">
        <v>1289</v>
      </c>
      <c r="E4" s="223" t="s">
        <v>1637</v>
      </c>
      <c r="F4" s="222" t="s">
        <v>1634</v>
      </c>
      <c r="G4" s="222"/>
    </row>
    <row r="5" spans="1:7" ht="14.25" x14ac:dyDescent="0.2">
      <c r="A5" s="272" t="s">
        <v>40</v>
      </c>
      <c r="B5" s="273" t="s">
        <v>494</v>
      </c>
      <c r="C5" s="240" t="s">
        <v>1281</v>
      </c>
      <c r="D5" s="239" t="str">
        <f>'Maturity Results'!K5</f>
        <v>Incomplete</v>
      </c>
      <c r="E5" s="222">
        <f>'Maturity Results'!L5</f>
        <v>0</v>
      </c>
      <c r="F5" s="222">
        <f>VLOOKUP('Charts of Assessment Factor'!C5,ref_Maturity,2,0)</f>
        <v>2</v>
      </c>
      <c r="G5" s="223"/>
    </row>
    <row r="6" spans="1:7" ht="14.25" x14ac:dyDescent="0.2">
      <c r="A6" s="272"/>
      <c r="B6" s="273"/>
      <c r="C6" s="240" t="s">
        <v>510</v>
      </c>
      <c r="D6" s="239" t="str">
        <f>'Maturity Results'!K6</f>
        <v>Incomplete</v>
      </c>
      <c r="E6" s="222">
        <f>'Maturity Results'!L6</f>
        <v>0</v>
      </c>
      <c r="F6" s="222">
        <f>VLOOKUP('Charts of Assessment Factor'!C5,ref_Maturity,2,0)</f>
        <v>2</v>
      </c>
      <c r="G6" s="223"/>
    </row>
    <row r="7" spans="1:7" ht="14.25" x14ac:dyDescent="0.2">
      <c r="A7" s="272"/>
      <c r="B7" s="273"/>
      <c r="C7" s="240" t="s">
        <v>511</v>
      </c>
      <c r="D7" s="239" t="str">
        <f>'Maturity Results'!K7</f>
        <v>Incomplete</v>
      </c>
      <c r="E7" s="222">
        <f>'Maturity Results'!L7</f>
        <v>0</v>
      </c>
      <c r="F7" s="222">
        <f>VLOOKUP('Charts of Assessment Factor'!C5,ref_Maturity,2,0)</f>
        <v>2</v>
      </c>
      <c r="G7" s="223"/>
    </row>
    <row r="8" spans="1:7" ht="14.25" x14ac:dyDescent="0.2">
      <c r="A8" s="272"/>
      <c r="B8" s="273" t="s">
        <v>495</v>
      </c>
      <c r="C8" s="240" t="s">
        <v>512</v>
      </c>
      <c r="D8" s="239" t="str">
        <f>'Maturity Results'!K8</f>
        <v>Incomplete</v>
      </c>
      <c r="E8" s="222">
        <f>'Maturity Results'!L8</f>
        <v>0</v>
      </c>
      <c r="F8" s="222">
        <f>VLOOKUP('Charts of Assessment Factor'!C5,ref_Maturity,2,0)</f>
        <v>2</v>
      </c>
      <c r="G8" s="223"/>
    </row>
    <row r="9" spans="1:7" ht="14.25" x14ac:dyDescent="0.2">
      <c r="A9" s="272"/>
      <c r="B9" s="273"/>
      <c r="C9" s="240" t="s">
        <v>513</v>
      </c>
      <c r="D9" s="239" t="str">
        <f>'Maturity Results'!K9</f>
        <v>Incomplete</v>
      </c>
      <c r="E9" s="222">
        <f>'Maturity Results'!L9</f>
        <v>0</v>
      </c>
      <c r="F9" s="222">
        <f>VLOOKUP('Charts of Assessment Factor'!C5,ref_Maturity,2,0)</f>
        <v>2</v>
      </c>
      <c r="G9" s="223"/>
    </row>
    <row r="10" spans="1:7" ht="14.25" x14ac:dyDescent="0.2">
      <c r="A10" s="272"/>
      <c r="B10" s="273"/>
      <c r="C10" s="240" t="s">
        <v>514</v>
      </c>
      <c r="D10" s="239" t="str">
        <f>'Maturity Results'!K10</f>
        <v>Incomplete</v>
      </c>
      <c r="E10" s="222">
        <f>'Maturity Results'!L10</f>
        <v>0</v>
      </c>
      <c r="F10" s="222">
        <f>VLOOKUP('Charts of Assessment Factor'!C5,ref_Maturity,2,0)</f>
        <v>2</v>
      </c>
      <c r="G10" s="223"/>
    </row>
    <row r="11" spans="1:7" ht="14.25" x14ac:dyDescent="0.2">
      <c r="A11" s="272"/>
      <c r="B11" s="241" t="s">
        <v>496</v>
      </c>
      <c r="C11" s="240" t="s">
        <v>515</v>
      </c>
      <c r="D11" s="239" t="str">
        <f>'Maturity Results'!K11</f>
        <v>Incomplete</v>
      </c>
      <c r="E11" s="222">
        <f>'Maturity Results'!L11</f>
        <v>0</v>
      </c>
      <c r="F11" s="222">
        <f>VLOOKUP('Charts of Assessment Factor'!C5,ref_Maturity,2,0)</f>
        <v>2</v>
      </c>
      <c r="G11" s="223"/>
    </row>
    <row r="12" spans="1:7" ht="14.25" x14ac:dyDescent="0.2">
      <c r="A12" s="272"/>
      <c r="B12" s="273" t="s">
        <v>497</v>
      </c>
      <c r="C12" s="240" t="s">
        <v>516</v>
      </c>
      <c r="D12" s="239" t="str">
        <f>'Maturity Results'!K12</f>
        <v>Incomplete</v>
      </c>
      <c r="E12" s="222">
        <f>'Maturity Results'!L12</f>
        <v>0</v>
      </c>
      <c r="F12" s="222">
        <f>VLOOKUP('Charts of Assessment Factor'!C5,ref_Maturity,2,0)</f>
        <v>2</v>
      </c>
      <c r="G12" s="223"/>
    </row>
    <row r="13" spans="1:7" ht="14.25" x14ac:dyDescent="0.2">
      <c r="A13" s="272"/>
      <c r="B13" s="273"/>
      <c r="C13" s="240" t="s">
        <v>517</v>
      </c>
      <c r="D13" s="239" t="str">
        <f>'Maturity Results'!K13</f>
        <v>Incomplete</v>
      </c>
      <c r="E13" s="222">
        <f>'Maturity Results'!L13</f>
        <v>0</v>
      </c>
      <c r="F13" s="222">
        <f>VLOOKUP('Charts of Assessment Factor'!C5,ref_Maturity,2,0)</f>
        <v>2</v>
      </c>
      <c r="G13" s="223"/>
    </row>
    <row r="14" spans="1:7" ht="28.5" x14ac:dyDescent="0.2">
      <c r="A14" s="272" t="s">
        <v>41</v>
      </c>
      <c r="B14" s="241" t="s">
        <v>498</v>
      </c>
      <c r="C14" s="240" t="s">
        <v>518</v>
      </c>
      <c r="D14" s="239" t="str">
        <f>'Maturity Results'!K14</f>
        <v>Incomplete</v>
      </c>
      <c r="E14" s="222">
        <f>'Maturity Results'!L14</f>
        <v>0</v>
      </c>
      <c r="F14" s="222">
        <f>VLOOKUP('Charts of Assessment Factor'!C9,ref_Maturity,2,0)</f>
        <v>2</v>
      </c>
      <c r="G14" s="223"/>
    </row>
    <row r="15" spans="1:7" ht="14.25" x14ac:dyDescent="0.2">
      <c r="A15" s="272"/>
      <c r="B15" s="241" t="s">
        <v>499</v>
      </c>
      <c r="C15" s="240" t="s">
        <v>519</v>
      </c>
      <c r="D15" s="239" t="str">
        <f>'Maturity Results'!K15</f>
        <v>Incomplete</v>
      </c>
      <c r="E15" s="222">
        <f>'Maturity Results'!L15</f>
        <v>0</v>
      </c>
      <c r="F15" s="222">
        <f>VLOOKUP('Charts of Assessment Factor'!C9,ref_Maturity,2,0)</f>
        <v>2</v>
      </c>
      <c r="G15" s="223"/>
    </row>
    <row r="16" spans="1:7" ht="14.25" x14ac:dyDescent="0.2">
      <c r="A16" s="272"/>
      <c r="B16" s="241" t="s">
        <v>500</v>
      </c>
      <c r="C16" s="240" t="s">
        <v>537</v>
      </c>
      <c r="D16" s="239" t="str">
        <f>'Maturity Results'!K16</f>
        <v>Incomplete</v>
      </c>
      <c r="E16" s="222">
        <f>'Maturity Results'!L16</f>
        <v>0</v>
      </c>
      <c r="F16" s="222">
        <f>VLOOKUP('Charts of Assessment Factor'!C9,ref_Maturity,2,0)</f>
        <v>2</v>
      </c>
      <c r="G16" s="223"/>
    </row>
    <row r="17" spans="1:7" ht="14.25" x14ac:dyDescent="0.2">
      <c r="A17" s="272" t="s">
        <v>42</v>
      </c>
      <c r="B17" s="273" t="s">
        <v>501</v>
      </c>
      <c r="C17" s="240" t="s">
        <v>520</v>
      </c>
      <c r="D17" s="239" t="str">
        <f>'Maturity Results'!K17</f>
        <v>Incomplete</v>
      </c>
      <c r="E17" s="222">
        <f>'Maturity Results'!L17</f>
        <v>0</v>
      </c>
      <c r="F17" s="222">
        <f>VLOOKUP('Charts of Assessment Factor'!C12,ref_Maturity,2,0)</f>
        <v>2</v>
      </c>
      <c r="G17" s="223"/>
    </row>
    <row r="18" spans="1:7" ht="28.5" x14ac:dyDescent="0.2">
      <c r="A18" s="272"/>
      <c r="B18" s="273"/>
      <c r="C18" s="240" t="s">
        <v>521</v>
      </c>
      <c r="D18" s="239" t="str">
        <f>'Maturity Results'!K18</f>
        <v>Incomplete</v>
      </c>
      <c r="E18" s="222">
        <f>'Maturity Results'!L18</f>
        <v>0</v>
      </c>
      <c r="F18" s="222">
        <f>VLOOKUP('Charts of Assessment Factor'!C12,ref_Maturity,2,0)</f>
        <v>2</v>
      </c>
      <c r="G18" s="223"/>
    </row>
    <row r="19" spans="1:7" ht="14.25" x14ac:dyDescent="0.2">
      <c r="A19" s="272"/>
      <c r="B19" s="273"/>
      <c r="C19" s="240" t="s">
        <v>522</v>
      </c>
      <c r="D19" s="239" t="str">
        <f>'Maturity Results'!K19</f>
        <v>Incomplete</v>
      </c>
      <c r="E19" s="222">
        <f>'Maturity Results'!L19</f>
        <v>0</v>
      </c>
      <c r="F19" s="222">
        <f>VLOOKUP('Charts of Assessment Factor'!C12,ref_Maturity,2,0)</f>
        <v>2</v>
      </c>
      <c r="G19" s="223"/>
    </row>
    <row r="20" spans="1:7" ht="14.25" x14ac:dyDescent="0.2">
      <c r="A20" s="272"/>
      <c r="B20" s="273"/>
      <c r="C20" s="240" t="s">
        <v>523</v>
      </c>
      <c r="D20" s="239" t="str">
        <f>'Maturity Results'!K20</f>
        <v>Incomplete</v>
      </c>
      <c r="E20" s="222">
        <f>'Maturity Results'!L20</f>
        <v>0</v>
      </c>
      <c r="F20" s="222">
        <f>VLOOKUP('Charts of Assessment Factor'!C12,ref_Maturity,2,0)</f>
        <v>2</v>
      </c>
    </row>
    <row r="21" spans="1:7" ht="28.5" x14ac:dyDescent="0.2">
      <c r="A21" s="272"/>
      <c r="B21" s="273" t="s">
        <v>502</v>
      </c>
      <c r="C21" s="240" t="s">
        <v>524</v>
      </c>
      <c r="D21" s="239" t="str">
        <f>'Maturity Results'!K21</f>
        <v>Incomplete</v>
      </c>
      <c r="E21" s="222">
        <f>'Maturity Results'!L21</f>
        <v>0</v>
      </c>
      <c r="F21" s="222">
        <f>VLOOKUP('Charts of Assessment Factor'!C12,ref_Maturity,2,0)</f>
        <v>2</v>
      </c>
      <c r="G21" s="220"/>
    </row>
    <row r="22" spans="1:7" ht="28.5" x14ac:dyDescent="0.2">
      <c r="A22" s="272"/>
      <c r="B22" s="273"/>
      <c r="C22" s="240" t="s">
        <v>525</v>
      </c>
      <c r="D22" s="239" t="str">
        <f>'Maturity Results'!K22</f>
        <v>Incomplete</v>
      </c>
      <c r="E22" s="222">
        <f>'Maturity Results'!L22</f>
        <v>0</v>
      </c>
      <c r="F22" s="222">
        <f>VLOOKUP('Charts of Assessment Factor'!C12,ref_Maturity,2,0)</f>
        <v>2</v>
      </c>
      <c r="G22" s="220"/>
    </row>
    <row r="23" spans="1:7" ht="14.25" x14ac:dyDescent="0.2">
      <c r="A23" s="272"/>
      <c r="B23" s="273"/>
      <c r="C23" s="240" t="s">
        <v>526</v>
      </c>
      <c r="D23" s="239" t="str">
        <f>'Maturity Results'!K23</f>
        <v>Incomplete</v>
      </c>
      <c r="E23" s="222">
        <f>'Maturity Results'!L23</f>
        <v>0</v>
      </c>
      <c r="F23" s="222">
        <f>VLOOKUP('Charts of Assessment Factor'!C12,ref_Maturity,2,0)</f>
        <v>2</v>
      </c>
      <c r="G23" s="220"/>
    </row>
    <row r="24" spans="1:7" ht="14.25" x14ac:dyDescent="0.2">
      <c r="A24" s="272"/>
      <c r="B24" s="273" t="s">
        <v>503</v>
      </c>
      <c r="C24" s="240" t="s">
        <v>527</v>
      </c>
      <c r="D24" s="239" t="str">
        <f>'Maturity Results'!K24</f>
        <v>Incomplete</v>
      </c>
      <c r="E24" s="222">
        <f>'Maturity Results'!L24</f>
        <v>0</v>
      </c>
      <c r="F24" s="222">
        <f>VLOOKUP('Charts of Assessment Factor'!C12,ref_Maturity,2,0)</f>
        <v>2</v>
      </c>
      <c r="G24" s="220"/>
    </row>
    <row r="25" spans="1:7" ht="14.25" x14ac:dyDescent="0.2">
      <c r="A25" s="272"/>
      <c r="B25" s="273"/>
      <c r="C25" s="240" t="s">
        <v>528</v>
      </c>
      <c r="D25" s="239" t="str">
        <f>'Maturity Results'!K25</f>
        <v>Incomplete</v>
      </c>
      <c r="E25" s="222">
        <f>'Maturity Results'!L25</f>
        <v>0</v>
      </c>
      <c r="F25" s="222">
        <f>VLOOKUP('Charts of Assessment Factor'!C12,ref_Maturity,2,0)</f>
        <v>2</v>
      </c>
      <c r="G25" s="220"/>
    </row>
    <row r="26" spans="1:7" ht="14.25" x14ac:dyDescent="0.2">
      <c r="A26" s="272" t="s">
        <v>493</v>
      </c>
      <c r="B26" s="241" t="s">
        <v>504</v>
      </c>
      <c r="C26" s="240" t="s">
        <v>504</v>
      </c>
      <c r="D26" s="239" t="str">
        <f>'Maturity Results'!K26</f>
        <v>Incomplete</v>
      </c>
      <c r="E26" s="222">
        <f>'Maturity Results'!L26</f>
        <v>0</v>
      </c>
      <c r="F26" s="222">
        <f>VLOOKUP('Charts of Assessment Factor'!C15,ref_Maturity,2,0)</f>
        <v>2</v>
      </c>
      <c r="G26" s="220"/>
    </row>
    <row r="27" spans="1:7" ht="14.25" x14ac:dyDescent="0.2">
      <c r="A27" s="272"/>
      <c r="B27" s="273" t="s">
        <v>505</v>
      </c>
      <c r="C27" s="240" t="s">
        <v>529</v>
      </c>
      <c r="D27" s="239" t="str">
        <f>'Maturity Results'!K27</f>
        <v>Incomplete</v>
      </c>
      <c r="E27" s="222">
        <f>'Maturity Results'!L27</f>
        <v>0</v>
      </c>
      <c r="F27" s="222">
        <f>VLOOKUP('Charts of Assessment Factor'!C15,ref_Maturity,2,0)</f>
        <v>2</v>
      </c>
      <c r="G27" s="220"/>
    </row>
    <row r="28" spans="1:7" ht="14.25" x14ac:dyDescent="0.2">
      <c r="A28" s="272"/>
      <c r="B28" s="273"/>
      <c r="C28" s="240" t="s">
        <v>530</v>
      </c>
      <c r="D28" s="239" t="str">
        <f>'Maturity Results'!K28</f>
        <v>Incomplete</v>
      </c>
      <c r="E28" s="222">
        <f>'Maturity Results'!L28</f>
        <v>0</v>
      </c>
      <c r="F28" s="222">
        <f>VLOOKUP('Charts of Assessment Factor'!C15,ref_Maturity,2,0)</f>
        <v>2</v>
      </c>
      <c r="G28" s="220"/>
    </row>
    <row r="29" spans="1:7" ht="14.25" x14ac:dyDescent="0.2">
      <c r="A29" s="272"/>
      <c r="B29" s="273"/>
      <c r="C29" s="240" t="s">
        <v>531</v>
      </c>
      <c r="D29" s="239" t="str">
        <f>'Maturity Results'!K29</f>
        <v>Incomplete</v>
      </c>
      <c r="E29" s="222">
        <f>'Maturity Results'!L29</f>
        <v>0</v>
      </c>
      <c r="F29" s="222">
        <f>VLOOKUP('Charts of Assessment Factor'!C15,ref_Maturity,2,0)</f>
        <v>2</v>
      </c>
      <c r="G29" s="220"/>
    </row>
    <row r="30" spans="1:7" ht="14.25" x14ac:dyDescent="0.2">
      <c r="A30" s="272" t="s">
        <v>43</v>
      </c>
      <c r="B30" s="273" t="s">
        <v>506</v>
      </c>
      <c r="C30" s="240" t="s">
        <v>532</v>
      </c>
      <c r="D30" s="239" t="str">
        <f>'Maturity Results'!K30</f>
        <v>Incomplete</v>
      </c>
      <c r="E30" s="222">
        <f>'Maturity Results'!L30</f>
        <v>0</v>
      </c>
      <c r="F30" s="222">
        <f>VLOOKUP('Charts of Assessment Factor'!C17,ref_Maturity,2,0)</f>
        <v>2</v>
      </c>
      <c r="G30" s="220"/>
    </row>
    <row r="31" spans="1:7" ht="14.25" x14ac:dyDescent="0.2">
      <c r="A31" s="272"/>
      <c r="B31" s="273"/>
      <c r="C31" s="240" t="s">
        <v>533</v>
      </c>
      <c r="D31" s="239" t="str">
        <f>'Maturity Results'!K31</f>
        <v>Incomplete</v>
      </c>
      <c r="E31" s="222">
        <f>'Maturity Results'!L31</f>
        <v>0</v>
      </c>
      <c r="F31" s="222">
        <f>VLOOKUP('Charts of Assessment Factor'!C17,ref_Maturity,2,0)</f>
        <v>2</v>
      </c>
      <c r="G31" s="220"/>
    </row>
    <row r="32" spans="1:7" ht="14.25" x14ac:dyDescent="0.2">
      <c r="A32" s="272"/>
      <c r="B32" s="273" t="s">
        <v>507</v>
      </c>
      <c r="C32" s="240" t="s">
        <v>534</v>
      </c>
      <c r="D32" s="239" t="str">
        <f>'Maturity Results'!K32</f>
        <v>Incomplete</v>
      </c>
      <c r="E32" s="222">
        <f>'Maturity Results'!L32</f>
        <v>0</v>
      </c>
      <c r="F32" s="222">
        <f>VLOOKUP('Charts of Assessment Factor'!C17,ref_Maturity,2,0)</f>
        <v>2</v>
      </c>
      <c r="G32" s="220"/>
    </row>
    <row r="33" spans="1:7" ht="14.25" x14ac:dyDescent="0.2">
      <c r="A33" s="272"/>
      <c r="B33" s="273"/>
      <c r="C33" s="240" t="s">
        <v>535</v>
      </c>
      <c r="D33" s="239" t="str">
        <f>'Maturity Results'!K33</f>
        <v>Incomplete</v>
      </c>
      <c r="E33" s="222">
        <f>'Maturity Results'!L33</f>
        <v>0</v>
      </c>
      <c r="F33" s="222">
        <f>VLOOKUP('Charts of Assessment Factor'!C17,ref_Maturity,2,0)</f>
        <v>2</v>
      </c>
      <c r="G33" s="220"/>
    </row>
    <row r="34" spans="1:7" ht="14.25" x14ac:dyDescent="0.2">
      <c r="A34" s="272"/>
      <c r="B34" s="241" t="s">
        <v>508</v>
      </c>
      <c r="C34" s="240" t="s">
        <v>536</v>
      </c>
      <c r="D34" s="239" t="str">
        <f>'Maturity Results'!K34</f>
        <v>Incomplete</v>
      </c>
      <c r="E34" s="222">
        <f>'Maturity Results'!L34</f>
        <v>0</v>
      </c>
      <c r="F34" s="222">
        <f>VLOOKUP('Charts of Assessment Factor'!C17,ref_Maturity,2,0)</f>
        <v>2</v>
      </c>
      <c r="G34" s="220"/>
    </row>
    <row r="35" spans="1:7" ht="14.25" x14ac:dyDescent="0.2">
      <c r="A35" s="225"/>
      <c r="B35" s="225"/>
      <c r="C35" s="225"/>
      <c r="D35" s="225"/>
      <c r="G35" s="220"/>
    </row>
    <row r="36" spans="1:7" ht="14.25" x14ac:dyDescent="0.2">
      <c r="A36" s="225"/>
      <c r="B36" s="225"/>
      <c r="C36" s="225"/>
      <c r="D36" s="225"/>
      <c r="G36" s="220"/>
    </row>
    <row r="37" spans="1:7" ht="14.25" x14ac:dyDescent="0.2">
      <c r="A37" s="225"/>
      <c r="B37" s="225"/>
      <c r="C37" s="225"/>
      <c r="D37" s="225"/>
      <c r="G37" s="220"/>
    </row>
    <row r="38" spans="1:7" ht="14.25" x14ac:dyDescent="0.2">
      <c r="A38" s="225"/>
      <c r="B38" s="225"/>
      <c r="C38" s="225"/>
      <c r="D38" s="225"/>
      <c r="G38" s="220"/>
    </row>
    <row r="39" spans="1:7" ht="14.25" x14ac:dyDescent="0.2">
      <c r="A39" s="225"/>
      <c r="B39" s="225"/>
      <c r="C39" s="225"/>
      <c r="D39" s="225"/>
      <c r="G39" s="220"/>
    </row>
    <row r="40" spans="1:7" ht="14.25" x14ac:dyDescent="0.2">
      <c r="A40" s="225"/>
      <c r="B40" s="225"/>
      <c r="C40" s="225"/>
      <c r="D40" s="225"/>
      <c r="G40" s="220"/>
    </row>
    <row r="41" spans="1:7" x14ac:dyDescent="0.2">
      <c r="G41" s="220"/>
    </row>
    <row r="42" spans="1:7" x14ac:dyDescent="0.2">
      <c r="G42" s="220"/>
    </row>
    <row r="43" spans="1:7" x14ac:dyDescent="0.2">
      <c r="G43" s="220"/>
    </row>
    <row r="44" spans="1:7" x14ac:dyDescent="0.2">
      <c r="G44" s="220"/>
    </row>
    <row r="45" spans="1:7" x14ac:dyDescent="0.2">
      <c r="G45" s="220"/>
    </row>
    <row r="46" spans="1:7" x14ac:dyDescent="0.2">
      <c r="G46" s="220"/>
    </row>
    <row r="47" spans="1:7" x14ac:dyDescent="0.2">
      <c r="G47" s="220"/>
    </row>
    <row r="48" spans="1:7" x14ac:dyDescent="0.2">
      <c r="G48" s="220"/>
    </row>
    <row r="49" spans="7:7" x14ac:dyDescent="0.2">
      <c r="G49" s="220"/>
    </row>
    <row r="50" spans="7:7" x14ac:dyDescent="0.2">
      <c r="G50" s="220"/>
    </row>
  </sheetData>
  <mergeCells count="15">
    <mergeCell ref="A14:A16"/>
    <mergeCell ref="A17:A25"/>
    <mergeCell ref="B17:B20"/>
    <mergeCell ref="B21:B23"/>
    <mergeCell ref="B24:B25"/>
    <mergeCell ref="A1:D1"/>
    <mergeCell ref="A5:A13"/>
    <mergeCell ref="B5:B7"/>
    <mergeCell ref="B8:B10"/>
    <mergeCell ref="B12:B13"/>
    <mergeCell ref="A26:A29"/>
    <mergeCell ref="B27:B29"/>
    <mergeCell ref="A30:A34"/>
    <mergeCell ref="B30:B31"/>
    <mergeCell ref="B32:B33"/>
  </mergeCells>
  <pageMargins left="0.7" right="0.7" top="0.75" bottom="0.75" header="0.3" footer="0.3"/>
  <pageSetup scale="61" orientation="landscape" r:id="rId1"/>
  <headerFooter>
    <oddHeader>&amp;C&amp;"Arial,Regular"&amp;12Charts of Components</oddHeader>
    <oddFooter>&amp;C&amp;"Arial,Regular"Page &amp;P of &amp;N</oddFooter>
  </headerFooter>
  <colBreaks count="1" manualBreakCount="1">
    <brk id="7"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Title</vt:lpstr>
      <vt:lpstr>Background</vt:lpstr>
      <vt:lpstr>Instructions</vt:lpstr>
      <vt:lpstr>Inherent Risk Profile Input</vt:lpstr>
      <vt:lpstr>Inherent Risk Results</vt:lpstr>
      <vt:lpstr>Maturity Tool Input</vt:lpstr>
      <vt:lpstr>Maturity Results</vt:lpstr>
      <vt:lpstr>Charts of Assessment Factor</vt:lpstr>
      <vt:lpstr>Charts of Component</vt:lpstr>
      <vt:lpstr>ref</vt:lpstr>
      <vt:lpstr>'Inherent Risk Profile Input'!Print_Area</vt:lpstr>
      <vt:lpstr>'Inherent Risk Results'!Print_Area</vt:lpstr>
      <vt:lpstr>'Maturity Results'!Print_Area</vt:lpstr>
      <vt:lpstr>'Inherent Risk Profile Input'!Print_Titles</vt:lpstr>
      <vt:lpstr>'Maturity Tool Input'!Print_Titles</vt:lpstr>
      <vt:lpstr>'Charts of Assessment Factor'!ref_DropDown</vt:lpstr>
      <vt:lpstr>'Charts of Component'!ref_DropDown</vt:lpstr>
      <vt:lpstr>ref_DropDown</vt:lpstr>
      <vt:lpstr>'Charts of Assessment Factor'!ref_Maturity</vt:lpstr>
      <vt:lpstr>'Charts of Component'!ref_Maturity</vt:lpstr>
      <vt:lpstr>ref_Maturity</vt:lpstr>
      <vt:lpstr>'Charts of Assessment Factor'!ref_selections</vt:lpstr>
      <vt:lpstr>'Charts of Component'!ref_selections</vt:lpstr>
      <vt:lpstr>ref_selections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JKorte</dc:creator>
  <cp:lastModifiedBy>Jeremy Dalpiaz</cp:lastModifiedBy>
  <cp:lastPrinted>2017-06-27T19:59:23Z</cp:lastPrinted>
  <dcterms:created xsi:type="dcterms:W3CDTF">2015-07-02T10:14:05Z</dcterms:created>
  <dcterms:modified xsi:type="dcterms:W3CDTF">2017-08-21T18:42:01Z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